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0" yWindow="0" windowWidth="26100" windowHeight="12120" activeTab="0"/>
  </bookViews>
  <sheets>
    <sheet name="Metodo di calcolo" sheetId="1" r:id="rId1"/>
    <sheet name="Tabelle Lombardia" sheetId="2" r:id="rId2"/>
    <sheet name="PPB Lomb-Italia" sheetId="3" r:id="rId3"/>
    <sheet name="PPB per aree" sheetId="4" r:id="rId4"/>
    <sheet name="DATI PER GRAFICI" sheetId="5" state="hidden" r:id="rId5"/>
    <sheet name="Grafico ITA" sheetId="6" r:id="rId6"/>
    <sheet name="Grafico NO" sheetId="7" r:id="rId7"/>
    <sheet name="Grafico NE" sheetId="8" r:id="rId8"/>
    <sheet name="Grafico CE" sheetId="9" r:id="rId9"/>
    <sheet name="Grafico SI" sheetId="10" r:id="rId10"/>
    <sheet name="Regioni" sheetId="11" r:id="rId11"/>
    <sheet name="Grafico1" sheetId="12" r:id="rId12"/>
    <sheet name="Grafico2" sheetId="13" r:id="rId13"/>
    <sheet name="Grafico3" sheetId="14" r:id="rId14"/>
    <sheet name="Grafico4" sheetId="15" r:id="rId15"/>
    <sheet name="Grafico5" sheetId="16" r:id="rId16"/>
    <sheet name="Grafico6" sheetId="17" r:id="rId17"/>
  </sheets>
  <externalReferences>
    <externalReference r:id="rId20"/>
  </externalReferences>
  <definedNames>
    <definedName name="_xlnm.Print_Area" localSheetId="3">'PPB per aree'!$L$1:$P$35</definedName>
    <definedName name="_xlnm.Print_Area" localSheetId="1">'Tabelle Lombardia'!#REF!</definedName>
    <definedName name="Print_Area_MI">#REF!</definedName>
    <definedName name="_xlnm.Print_Titles" localSheetId="3">'PPB per aree'!$A:$A</definedName>
  </definedNames>
  <calcPr fullCalcOnLoad="1"/>
</workbook>
</file>

<file path=xl/sharedStrings.xml><?xml version="1.0" encoding="utf-8"?>
<sst xmlns="http://schemas.openxmlformats.org/spreadsheetml/2006/main" count="446" uniqueCount="298">
  <si>
    <t>Coltivazioni agricole</t>
  </si>
  <si>
    <t>Erbacee</t>
  </si>
  <si>
    <t>- Cereali</t>
  </si>
  <si>
    <t>- Patate e ortaggi</t>
  </si>
  <si>
    <t>- Industriali</t>
  </si>
  <si>
    <t>- Fiori e piante da vaso</t>
  </si>
  <si>
    <t>Foraggere</t>
  </si>
  <si>
    <t>Legnose</t>
  </si>
  <si>
    <t>- Prodotti vitivinicoli</t>
  </si>
  <si>
    <t>- Prodotti dell'olivicoltura</t>
  </si>
  <si>
    <t>- Agrumi</t>
  </si>
  <si>
    <t>- Frutta</t>
  </si>
  <si>
    <t>- Altre legnose</t>
  </si>
  <si>
    <t>Allevamenti</t>
  </si>
  <si>
    <t>Prodotti zootecnici alimentari</t>
  </si>
  <si>
    <t>- Carni</t>
  </si>
  <si>
    <t>- Latte</t>
  </si>
  <si>
    <t>- Uova</t>
  </si>
  <si>
    <t>- Miele</t>
  </si>
  <si>
    <t>Prodotti zootecnici non alimentari</t>
  </si>
  <si>
    <t>Servizi annessi</t>
  </si>
  <si>
    <t>- Consumi intermedi</t>
  </si>
  <si>
    <t>Valore aggiunto ai prezzi di base</t>
  </si>
  <si>
    <t>Italia</t>
  </si>
  <si>
    <t>Lombardia</t>
  </si>
  <si>
    <t>% Lombardia</t>
  </si>
  <si>
    <t>% Italia</t>
  </si>
  <si>
    <t>Coltivazioni erbacee</t>
  </si>
  <si>
    <t>Cereali</t>
  </si>
  <si>
    <t>Leguminose da granella</t>
  </si>
  <si>
    <t>Patate e ortaggi</t>
  </si>
  <si>
    <t>Piante industriali</t>
  </si>
  <si>
    <t>Foraggi</t>
  </si>
  <si>
    <t>Fiori e piante ornamentali</t>
  </si>
  <si>
    <t>Coltivazioni arboree</t>
  </si>
  <si>
    <t>Vite</t>
  </si>
  <si>
    <t>Olivo</t>
  </si>
  <si>
    <t>Agrumi</t>
  </si>
  <si>
    <t>Frutta fresca e in guscio</t>
  </si>
  <si>
    <t>Altre legnose</t>
  </si>
  <si>
    <t>Carni</t>
  </si>
  <si>
    <t>Latte</t>
  </si>
  <si>
    <t>Uova</t>
  </si>
  <si>
    <t>Miele</t>
  </si>
  <si>
    <t>Centro</t>
  </si>
  <si>
    <t>Nord-ovest</t>
  </si>
  <si>
    <t>Nord-est</t>
  </si>
  <si>
    <t>Sud e isole</t>
  </si>
  <si>
    <t>% ITA</t>
  </si>
  <si>
    <t>% NO</t>
  </si>
  <si>
    <t>% NE</t>
  </si>
  <si>
    <t>% CE</t>
  </si>
  <si>
    <t>% S&amp;I</t>
  </si>
  <si>
    <t>% sul totale di ciascuna area</t>
  </si>
  <si>
    <t>% sul totale nazionale</t>
  </si>
  <si>
    <t>Fonte: elaborazioni su dati ISTAT</t>
  </si>
  <si>
    <t>Uova e altri</t>
  </si>
  <si>
    <t>Prodotti vitivinicoli</t>
  </si>
  <si>
    <t>Prodotti dell'olivicoltura</t>
  </si>
  <si>
    <t>Coltivazioni foraggere</t>
  </si>
  <si>
    <t>- Legumi secchi</t>
  </si>
  <si>
    <t>% Lomb/Ita</t>
  </si>
  <si>
    <t>Frumento tenero</t>
  </si>
  <si>
    <t>Riso</t>
  </si>
  <si>
    <t>Granoturco ibrido</t>
  </si>
  <si>
    <t>Barbabietola da zucchero</t>
  </si>
  <si>
    <t>Soia</t>
  </si>
  <si>
    <t>Carni bovine</t>
  </si>
  <si>
    <t>Carni suine</t>
  </si>
  <si>
    <t>Pollame</t>
  </si>
  <si>
    <t>Latte di vacca e bufala</t>
  </si>
  <si>
    <t>PPB</t>
  </si>
  <si>
    <t>COLTIVAZIONI ERBACEE</t>
  </si>
  <si>
    <t>CEREALI</t>
  </si>
  <si>
    <t>Frumento duro</t>
  </si>
  <si>
    <t>Orzo</t>
  </si>
  <si>
    <t>LEGUMI SECCHI</t>
  </si>
  <si>
    <t>PATATE E ORTAGGI</t>
  </si>
  <si>
    <t>PIANTE INDUSTRIALI</t>
  </si>
  <si>
    <t>Tabacco</t>
  </si>
  <si>
    <t>Girasole</t>
  </si>
  <si>
    <t>FIORI E PIANTE DA VASO</t>
  </si>
  <si>
    <t>COLTIVAZIONI FORAGGERE</t>
  </si>
  <si>
    <t>COLTIVAZIONI LEGNOSE</t>
  </si>
  <si>
    <t>PRODOTTI VITIVINICOLI</t>
  </si>
  <si>
    <t>PRODOTTI OLIVICOLTURA</t>
  </si>
  <si>
    <t>FRUTTA</t>
  </si>
  <si>
    <t>ALTRE LEGNOSE</t>
  </si>
  <si>
    <t>ALLEVAMENTI</t>
  </si>
  <si>
    <t>CARNI</t>
  </si>
  <si>
    <t>LATTE</t>
  </si>
  <si>
    <t>UOVA (milioni di pezzi)</t>
  </si>
  <si>
    <t>MIELE</t>
  </si>
  <si>
    <t>ZOOTECNICI NON ALIMENTARI</t>
  </si>
  <si>
    <t>Altri zootecnici</t>
  </si>
  <si>
    <t>Variazione % PPB su anno precedente</t>
  </si>
  <si>
    <t>Variazione % quantità su anno prec.</t>
  </si>
  <si>
    <t>Variazione % prezzi su anno precedente</t>
  </si>
  <si>
    <t>Quantità (.000 t)</t>
  </si>
  <si>
    <t>Prezzi di base (euro/t)</t>
  </si>
  <si>
    <t>PPB (milioni di euro)</t>
  </si>
  <si>
    <t>Quantità</t>
  </si>
  <si>
    <t>Prezzi</t>
  </si>
  <si>
    <t>Patate</t>
  </si>
  <si>
    <t>Fagioli freschi</t>
  </si>
  <si>
    <t>Cipolle e porri</t>
  </si>
  <si>
    <t>Carote</t>
  </si>
  <si>
    <t>Cavoli</t>
  </si>
  <si>
    <t>Cavolfiori</t>
  </si>
  <si>
    <t>Indivia</t>
  </si>
  <si>
    <t>Lattuga</t>
  </si>
  <si>
    <t>Radicchio</t>
  </si>
  <si>
    <t>Melanzane</t>
  </si>
  <si>
    <t>Peperoni</t>
  </si>
  <si>
    <t>Pomodori</t>
  </si>
  <si>
    <t>Zucchine</t>
  </si>
  <si>
    <t>Cocomeri</t>
  </si>
  <si>
    <t>Poponi</t>
  </si>
  <si>
    <t>Fragole</t>
  </si>
  <si>
    <t>Vino (000 hl)</t>
  </si>
  <si>
    <t>Olio (000 hl)</t>
  </si>
  <si>
    <t>Pesche</t>
  </si>
  <si>
    <t>Mele</t>
  </si>
  <si>
    <t>Pere</t>
  </si>
  <si>
    <t>Actinidia</t>
  </si>
  <si>
    <t>Latte di pecora e capra</t>
  </si>
  <si>
    <t>VALORE AGGIUNTO P.B.</t>
  </si>
  <si>
    <t>Poponi o meloni</t>
  </si>
  <si>
    <t>Totale produzione beni e servizi agricoli</t>
  </si>
  <si>
    <t xml:space="preserve"> + attività secondarie (agriturismo,trasformazione)</t>
  </si>
  <si>
    <t xml:space="preserve"> - attività secondarie (imprese commerciali)</t>
  </si>
  <si>
    <t>Totale produzione branca agricoltura</t>
  </si>
  <si>
    <t>Totale produzione prezzi concatenati</t>
  </si>
  <si>
    <t>- Consumi intermedi prezzi concatenati</t>
  </si>
  <si>
    <t>Valore aggiunto PB prezzi concatenati</t>
  </si>
  <si>
    <t>Uva da vino venduta</t>
  </si>
  <si>
    <t>Carni ovicaprine</t>
  </si>
  <si>
    <t>TOTALE PRODUZIONE BENI E SERVIZI AGR.</t>
  </si>
  <si>
    <t>TOTALE PRODUZIONE AGRICOLTURA P.B.</t>
  </si>
  <si>
    <t>PPB prezzi correnti</t>
  </si>
  <si>
    <t>PPB prezzi concatenati</t>
  </si>
  <si>
    <t>VAPB prezzi correnti</t>
  </si>
  <si>
    <t>VAPB prezzi concatenati</t>
  </si>
  <si>
    <t>Produzione di beni e servizi agricoli</t>
  </si>
  <si>
    <t>milioni di euro correnti</t>
  </si>
  <si>
    <t>Servizi connessi</t>
  </si>
  <si>
    <t>Saldo attività secondarie</t>
  </si>
  <si>
    <t>Produzione branca agricoltura</t>
  </si>
  <si>
    <t xml:space="preserve"> - Consumi intermedi</t>
  </si>
  <si>
    <t>Totale PPB Lombardia</t>
  </si>
  <si>
    <t>Valore aggiunto Lombardia</t>
  </si>
  <si>
    <t>Totale PPB Italia</t>
  </si>
  <si>
    <t>Valore aggiunto Italia</t>
  </si>
  <si>
    <t>Piemonte</t>
  </si>
  <si>
    <t>Val d'Aosta</t>
  </si>
  <si>
    <t>Trentino A.A.</t>
  </si>
  <si>
    <t>Veneto</t>
  </si>
  <si>
    <t>Friuli V.G.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</si>
  <si>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</si>
  <si>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</si>
  <si>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</si>
  <si>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</si>
  <si>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</si>
  <si>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</si>
  <si>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</si>
  <si>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</si>
  <si>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</si>
  <si>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</si>
  <si>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</si>
  <si>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</si>
  <si>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</si>
  <si>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</si>
  <si>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Prod. Zootecnici non alimentari</t>
  </si>
  <si>
    <t>Cereali e leguminose</t>
  </si>
  <si>
    <t>SERVIZI CONNESSI</t>
  </si>
  <si>
    <t>Altri ortaggi</t>
  </si>
  <si>
    <t>Colza</t>
  </si>
  <si>
    <t>Altra frutta</t>
  </si>
  <si>
    <t>Altre carni</t>
  </si>
  <si>
    <t>Totale produzione</t>
  </si>
  <si>
    <t>Emilia-Romagna</t>
  </si>
  <si>
    <t>Friuli-Venezia Giulia</t>
  </si>
  <si>
    <t>Trentino Alto Adige / Südtirol</t>
  </si>
  <si>
    <t>Valle d'Aosta / Vallée d'Aoste</t>
  </si>
  <si>
    <t>Altri cereali e sementi</t>
  </si>
  <si>
    <t>Sud</t>
  </si>
  <si>
    <t>Isole</t>
  </si>
  <si>
    <t>produzione</t>
  </si>
  <si>
    <t xml:space="preserve">  produzione di beni e servizi per prodotto</t>
  </si>
  <si>
    <t xml:space="preserve">  (+) attività secondarie</t>
  </si>
  <si>
    <t xml:space="preserve">  (-) attività secondarie</t>
  </si>
  <si>
    <t>consumi intermedi ai prezzi d'acquisto</t>
  </si>
  <si>
    <t>valore aggiunto</t>
  </si>
  <si>
    <t>coltivazioni agricole (produzione vegetale)</t>
  </si>
  <si>
    <t xml:space="preserve">  coltivazioni erbacee</t>
  </si>
  <si>
    <t xml:space="preserve">    cereali (incluse le sementi)</t>
  </si>
  <si>
    <t xml:space="preserve">      frumento tenero</t>
  </si>
  <si>
    <t xml:space="preserve">      frumento duro</t>
  </si>
  <si>
    <t xml:space="preserve">      orzo</t>
  </si>
  <si>
    <t xml:space="preserve">      granoturco ibrido</t>
  </si>
  <si>
    <t xml:space="preserve">      riso(risone)</t>
  </si>
  <si>
    <t xml:space="preserve">    legumi secchi</t>
  </si>
  <si>
    <t xml:space="preserve">    patate e ortaggi</t>
  </si>
  <si>
    <t xml:space="preserve">      patate</t>
  </si>
  <si>
    <t xml:space="preserve">      fagioli freschi</t>
  </si>
  <si>
    <t xml:space="preserve">      cipolle e porri</t>
  </si>
  <si>
    <t xml:space="preserve">      carote</t>
  </si>
  <si>
    <t xml:space="preserve">      carciofi</t>
  </si>
  <si>
    <t xml:space="preserve">      cavoli</t>
  </si>
  <si>
    <t xml:space="preserve">      cavolfiori</t>
  </si>
  <si>
    <t xml:space="preserve">      indivia</t>
  </si>
  <si>
    <t xml:space="preserve">      lattuga</t>
  </si>
  <si>
    <t xml:space="preserve">      radicchio</t>
  </si>
  <si>
    <t xml:space="preserve">      melanzane</t>
  </si>
  <si>
    <t xml:space="preserve">      peperoni</t>
  </si>
  <si>
    <t xml:space="preserve">      pomodori</t>
  </si>
  <si>
    <t xml:space="preserve">      zucchine</t>
  </si>
  <si>
    <t xml:space="preserve">      cocomeri</t>
  </si>
  <si>
    <t xml:space="preserve">      poponi</t>
  </si>
  <si>
    <t xml:space="preserve">      fragole</t>
  </si>
  <si>
    <t xml:space="preserve">    coltivazioni industriali</t>
  </si>
  <si>
    <t xml:space="preserve">      barbababietola da zucchero</t>
  </si>
  <si>
    <t xml:space="preserve">      tabacco</t>
  </si>
  <si>
    <t xml:space="preserve">      girasole</t>
  </si>
  <si>
    <t xml:space="preserve">      soia</t>
  </si>
  <si>
    <t xml:space="preserve">    fiori e piante da vaso</t>
  </si>
  <si>
    <t xml:space="preserve">  coltivazioni foraggere</t>
  </si>
  <si>
    <t xml:space="preserve">  coltivazioni legnose</t>
  </si>
  <si>
    <t xml:space="preserve">    prodotti vitivinicoli</t>
  </si>
  <si>
    <t xml:space="preserve">      uva da tavola</t>
  </si>
  <si>
    <t xml:space="preserve">      uva da vino venduta</t>
  </si>
  <si>
    <t xml:space="preserve">      vino</t>
  </si>
  <si>
    <t xml:space="preserve">    prodotti olivicoltura</t>
  </si>
  <si>
    <t xml:space="preserve">      olio</t>
  </si>
  <si>
    <t xml:space="preserve">    agrumi</t>
  </si>
  <si>
    <t xml:space="preserve">      arance</t>
  </si>
  <si>
    <t xml:space="preserve">      mandarini</t>
  </si>
  <si>
    <t xml:space="preserve">      limoni</t>
  </si>
  <si>
    <t xml:space="preserve">      clementine</t>
  </si>
  <si>
    <t xml:space="preserve">    fruttiferi</t>
  </si>
  <si>
    <t xml:space="preserve">      pesche</t>
  </si>
  <si>
    <t xml:space="preserve">      mele</t>
  </si>
  <si>
    <t xml:space="preserve">      pere</t>
  </si>
  <si>
    <t xml:space="preserve">      mandorle</t>
  </si>
  <si>
    <t xml:space="preserve">      nocciole</t>
  </si>
  <si>
    <t xml:space="preserve">      noci</t>
  </si>
  <si>
    <t xml:space="preserve">      actinidia</t>
  </si>
  <si>
    <t xml:space="preserve">    altre legnose</t>
  </si>
  <si>
    <t>allevamenti zootecnici</t>
  </si>
  <si>
    <t xml:space="preserve">  prodotti zootecnici alimentari</t>
  </si>
  <si>
    <t xml:space="preserve">    carni</t>
  </si>
  <si>
    <t xml:space="preserve">      carni bovine</t>
  </si>
  <si>
    <t xml:space="preserve">      carni suine</t>
  </si>
  <si>
    <t xml:space="preserve">      carni ovine e caprine</t>
  </si>
  <si>
    <t xml:space="preserve">      pollame</t>
  </si>
  <si>
    <t xml:space="preserve">    latte</t>
  </si>
  <si>
    <t xml:space="preserve">      latte di vacca e bufala</t>
  </si>
  <si>
    <t xml:space="preserve">      latte di pecora e capra</t>
  </si>
  <si>
    <t xml:space="preserve">    uova</t>
  </si>
  <si>
    <t xml:space="preserve">    miele</t>
  </si>
  <si>
    <t xml:space="preserve">  produzioni zootecniche non alimentari</t>
  </si>
  <si>
    <t>attività di supporto all'agricoltura</t>
  </si>
  <si>
    <t>beni e servizi dell'agricoltura</t>
  </si>
  <si>
    <t>Servizi annessi e secondarie</t>
  </si>
  <si>
    <t>Tab.2.13 - Dinamica della Produzione agricola ai prezzi di base per aggregati e del Valore Aggiunto in Lombardia (mio euro)</t>
  </si>
  <si>
    <t>2012</t>
  </si>
  <si>
    <t>2013</t>
  </si>
  <si>
    <t>2014</t>
  </si>
  <si>
    <t>Lombardia correnti</t>
  </si>
  <si>
    <t>Italia correnti</t>
  </si>
  <si>
    <t>Solo beni agricoli</t>
  </si>
  <si>
    <t xml:space="preserve"> % 2015</t>
  </si>
  <si>
    <t>2015</t>
  </si>
  <si>
    <t>PPB prezzi 2010</t>
  </si>
  <si>
    <t>VAPB prezzi 2010</t>
  </si>
  <si>
    <t>Lombardia concatenati 2010</t>
  </si>
  <si>
    <t>Italia concatenati 2010</t>
  </si>
  <si>
    <t>Stima della PPB ai prezzi di base per regioni - Anno 2015 - milioni di euro</t>
  </si>
  <si>
    <t>Superficie totale - ettari</t>
  </si>
  <si>
    <t>Produzione raccolta - 100 kg</t>
  </si>
  <si>
    <t>Resa - 100 kg/ha</t>
  </si>
  <si>
    <t>Prezzo base 2010 (euro/100 kg)</t>
  </si>
  <si>
    <t>Valore PPB prezzi correnti (.000 euro)</t>
  </si>
  <si>
    <t>Valore PPB prezzi concatenati (.000 euro)</t>
  </si>
  <si>
    <t>Prezzo base corrente (euro/100 kg)</t>
  </si>
  <si>
    <t>Valore/ha prezzi concatenati (euro)</t>
  </si>
  <si>
    <t>Valore/ha prezzi correnti (euro)</t>
  </si>
  <si>
    <t>Esempio di calcolo: Frumento tenero</t>
  </si>
  <si>
    <t>Produzione al prezzo di base (PPB)</t>
  </si>
  <si>
    <r>
      <t>Con il </t>
    </r>
    <r>
      <rPr>
        <sz val="12"/>
        <color indexed="21"/>
        <rFont val="Tahoma"/>
        <family val="2"/>
      </rPr>
      <t>Sec95</t>
    </r>
    <r>
      <rPr>
        <sz val="12"/>
        <color indexed="8"/>
        <rFont val="Tahoma"/>
        <family val="2"/>
      </rPr>
      <t> nei conti economici del settore agricolo per descrivere il processo di produzione i redditi che ne derivano e le relazioni di ordine tecnico-economico tra le unità  produttive si fa ricorso all'Unità di Attività Economica Locale (Uael). Si supera in tal modo il concetto di "</t>
    </r>
    <r>
      <rPr>
        <sz val="12"/>
        <color indexed="21"/>
        <rFont val="Tahoma"/>
        <family val="2"/>
      </rPr>
      <t>azienda agricola</t>
    </r>
    <r>
      <rPr>
        <sz val="12"/>
        <color indexed="8"/>
        <rFont val="Tahoma"/>
        <family val="2"/>
      </rPr>
      <t> nazionale" precedentemente impiegato per considerare l'insieme di tutte le Uael agricole classificate in funzione della loro attività principale. Esse costituiscono la "</t>
    </r>
    <r>
      <rPr>
        <b/>
        <sz val="12"/>
        <color indexed="8"/>
        <rFont val="Tahoma"/>
        <family val="2"/>
      </rPr>
      <t>branca di attività economica dell'agricoltura</t>
    </r>
    <r>
      <rPr>
        <sz val="12"/>
        <color indexed="8"/>
        <rFont val="Tahoma"/>
        <family val="2"/>
      </rPr>
      <t>" nel cui ambito confluiscono oltre ai risultati dell'</t>
    </r>
    <r>
      <rPr>
        <sz val="12"/>
        <color indexed="21"/>
        <rFont val="Tahoma"/>
        <family val="2"/>
      </rPr>
      <t>attività agricola</t>
    </r>
    <r>
      <rPr>
        <sz val="12"/>
        <color indexed="8"/>
        <rFont val="Tahoma"/>
        <family val="2"/>
      </rPr>
      <t> vera e propria anche quelli delle attività secondarie connesse quali ad esempio la trasformazione di prodotti agricoli da parte dell'azienda e/o taluni servizi ed altre funzioni produttive (silvicoltura ecc.). Connesso al concetto di Uael è quello di "produzione" che nella metodologia del </t>
    </r>
    <r>
      <rPr>
        <sz val="12"/>
        <color indexed="21"/>
        <rFont val="Tahoma"/>
        <family val="2"/>
      </rPr>
      <t>Sec95</t>
    </r>
    <r>
      <rPr>
        <sz val="12"/>
        <color indexed="8"/>
        <rFont val="Tahoma"/>
        <family val="2"/>
      </rPr>
      <t> include non solo i prodotti da immettere sul mercato ad un prezzo economicamente significativo (produzione destinabile alla vendita) ma anche i prodotti che vengono riutilizzati dai rispettivi produttori per </t>
    </r>
    <r>
      <rPr>
        <sz val="12"/>
        <color indexed="21"/>
        <rFont val="Tahoma"/>
        <family val="2"/>
      </rPr>
      <t>consumi finali</t>
    </r>
    <r>
      <rPr>
        <sz val="12"/>
        <color indexed="8"/>
        <rFont val="Tahoma"/>
        <family val="2"/>
      </rPr>
      <t> o investimenti (produzione per proprio uso finale). Il nuovo schema supera pertanto il vecchio concetto di "</t>
    </r>
    <r>
      <rPr>
        <b/>
        <sz val="12"/>
        <color indexed="8"/>
        <rFont val="Tahoma"/>
        <family val="2"/>
      </rPr>
      <t>produzione lorda vendibile</t>
    </r>
    <r>
      <rPr>
        <sz val="12"/>
        <color indexed="8"/>
        <rFont val="Tahoma"/>
        <family val="2"/>
      </rPr>
      <t>" comprendendo oltre alla produzione venduta sul mercato o conservata in forma di scorte oppure autoconsumata anche i reimpieghi cioè quella parte di produzione utilizzata per i </t>
    </r>
    <r>
      <rPr>
        <sz val="12"/>
        <color indexed="21"/>
        <rFont val="Tahoma"/>
        <family val="2"/>
      </rPr>
      <t>consumi intermedi</t>
    </r>
    <r>
      <rPr>
        <sz val="12"/>
        <color indexed="8"/>
        <rFont val="Tahoma"/>
        <family val="2"/>
      </rPr>
      <t xml:space="preserve"> ad opera della stessa unità produttiva nel corso del medesimo esercizio. </t>
    </r>
    <r>
      <rPr>
        <b/>
        <sz val="12"/>
        <color indexed="8"/>
        <rFont val="Tahoma"/>
        <family val="2"/>
      </rPr>
      <t>Un'altra fondamentale innovazione riguarda il sistema dei prezzi e la valorizzazione della produzione. Secondo il nuovo Sec tutte le produzioni destinate alla vendita o ad altre utilizzazioni debbono essere valutate al prezzo di base che include i </t>
    </r>
    <r>
      <rPr>
        <b/>
        <sz val="12"/>
        <color indexed="21"/>
        <rFont val="Tahoma"/>
        <family val="2"/>
      </rPr>
      <t>contributi alla produzione</t>
    </r>
    <r>
      <rPr>
        <b/>
        <sz val="12"/>
        <color indexed="8"/>
        <rFont val="Tahoma"/>
        <family val="2"/>
      </rPr>
      <t> e pertanto misura l'ammontare effettivo ricevuto dal produttore; sono però esclusi dal calcolo i contributi connessi a finalità di sostegno più generale (es. misure di accompagnamento set-aside aiuti nazionali e regionali)</t>
    </r>
    <r>
      <rPr>
        <sz val="12"/>
        <color indexed="8"/>
        <rFont val="Tahoma"/>
        <family val="2"/>
      </rPr>
      <t>.</t>
    </r>
  </si>
  <si>
    <t>2016</t>
  </si>
  <si>
    <t xml:space="preserve"> % 2016</t>
  </si>
  <si>
    <t>Fonte: elaborazioni DESP su dati ISTAT</t>
  </si>
  <si>
    <t>Tab.9.6 - Produzione ai prezzi di base (PPB) dell'agricoltura lombarda ai prezzi correnti nel 2015 e 2016</t>
  </si>
  <si>
    <t>Variazione % 2016/2015</t>
  </si>
  <si>
    <t>Tab.9.1 - Ripartizione della PPB dell'agricoltura lombarda e italiana ai prezzi correnti nel 2016 (mio euro)</t>
  </si>
  <si>
    <t>Produzione dell'agricoltura ai prezzi di base per gruppi di prodotti e aree geografiche - 2016</t>
  </si>
  <si>
    <t>Var % 16/15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</si>
</sst>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0.0%"/>
    <numFmt numFmtId="168" formatCode="#,##0.0"/>
    <numFmt numFmtId="169" formatCode="* #,##0;\-\ #,##0;_*\ &quot;-&quot;;"/>
    <numFmt numFmtId="170" formatCode="* #,##0.0;\-\ #,##0.0;_*\ &quot;-&quot;;"/>
    <numFmt numFmtId="171" formatCode="* #,##0.00;\-\ #,##0.00;_*\ &quot;-&quot;;"/>
    <numFmt numFmtId="172" formatCode="#,##0_ ;\-#,##0\ "/>
    <numFmt numFmtId="173" formatCode="* #,##0;\-\ #,##0.0;_*\ &quot;-&quot;;"/>
    <numFmt numFmtId="174" formatCode="#,##0.000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* #,##0.000;\-\ #,##0.000;_*\ &quot;-&quot;"/>
    <numFmt numFmtId="181" formatCode="_-* #,##0.0_-;\-* #,##0.0_-;_-* &quot;-&quot;?_-;_-@_-"/>
    <numFmt numFmtId="182" formatCode="_-* #,##0.000_-;\-* #,##0.000_-;_-* &quot;-&quot;?_-;_-@_-"/>
  </numFmts>
  <fonts count="85">
    <font>
      <sz val="10"/>
      <name val="Tahoma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Narrow"/>
      <family val="2"/>
    </font>
    <font>
      <i/>
      <sz val="11"/>
      <name val="Times New Roman"/>
      <family val="1"/>
    </font>
    <font>
      <sz val="10"/>
      <color indexed="8"/>
      <name val="Tahoma"/>
      <family val="2"/>
    </font>
    <font>
      <b/>
      <sz val="16.25"/>
      <color indexed="8"/>
      <name val="Tahoma"/>
      <family val="2"/>
    </font>
    <font>
      <sz val="12.85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.85"/>
      <color indexed="8"/>
      <name val="Arial"/>
      <family val="2"/>
    </font>
    <font>
      <b/>
      <sz val="14"/>
      <color indexed="8"/>
      <name val="Arial"/>
      <family val="2"/>
    </font>
    <font>
      <b/>
      <sz val="13.75"/>
      <color indexed="8"/>
      <name val="Arial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26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2"/>
      <color indexed="21"/>
      <name val="Tahoma"/>
      <family val="2"/>
    </font>
    <font>
      <b/>
      <sz val="12"/>
      <color indexed="8"/>
      <name val="Tahoma"/>
      <family val="2"/>
    </font>
    <font>
      <b/>
      <sz val="12"/>
      <color indexed="2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4"/>
      <color indexed="8"/>
      <name val="Tahoma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sz val="12"/>
      <color rgb="FF0F1419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69" fontId="9" fillId="0" borderId="0">
      <alignment/>
      <protection/>
    </xf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67" fontId="1" fillId="0" borderId="0" xfId="57" applyNumberFormat="1" applyFont="1" applyAlignment="1">
      <alignment/>
    </xf>
    <xf numFmtId="0" fontId="2" fillId="0" borderId="0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3" fillId="0" borderId="10" xfId="51" applyFont="1" applyBorder="1" applyAlignment="1">
      <alignment horizontal="center"/>
      <protection/>
    </xf>
    <xf numFmtId="0" fontId="3" fillId="0" borderId="0" xfId="51" applyFont="1" applyBorder="1" applyAlignment="1">
      <alignment/>
      <protection/>
    </xf>
    <xf numFmtId="0" fontId="4" fillId="0" borderId="0" xfId="51" applyFont="1" applyBorder="1" applyAlignment="1">
      <alignment/>
      <protection/>
    </xf>
    <xf numFmtId="3" fontId="4" fillId="0" borderId="0" xfId="51" applyNumberFormat="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4" fillId="0" borderId="11" xfId="51" applyFont="1" applyBorder="1" applyAlignment="1">
      <alignment/>
      <protection/>
    </xf>
    <xf numFmtId="3" fontId="4" fillId="0" borderId="11" xfId="51" applyNumberFormat="1" applyFont="1" applyBorder="1" applyAlignment="1">
      <alignment horizontal="right"/>
      <protection/>
    </xf>
    <xf numFmtId="168" fontId="4" fillId="0" borderId="0" xfId="51" applyNumberFormat="1" applyFont="1" applyBorder="1" applyAlignment="1">
      <alignment horizontal="right"/>
      <protection/>
    </xf>
    <xf numFmtId="168" fontId="3" fillId="0" borderId="0" xfId="51" applyNumberFormat="1" applyFont="1" applyBorder="1" applyAlignment="1">
      <alignment horizontal="right"/>
      <protection/>
    </xf>
    <xf numFmtId="168" fontId="4" fillId="0" borderId="11" xfId="51" applyNumberFormat="1" applyFont="1" applyBorder="1" applyAlignment="1">
      <alignment horizontal="right"/>
      <protection/>
    </xf>
    <xf numFmtId="168" fontId="7" fillId="0" borderId="0" xfId="51" applyNumberFormat="1" applyFont="1" applyBorder="1" applyAlignment="1">
      <alignment horizontal="right"/>
      <protection/>
    </xf>
    <xf numFmtId="168" fontId="8" fillId="0" borderId="0" xfId="51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54" applyFont="1">
      <alignment/>
      <protection/>
    </xf>
    <xf numFmtId="0" fontId="3" fillId="0" borderId="0" xfId="54" applyFont="1">
      <alignment/>
      <protection/>
    </xf>
    <xf numFmtId="0" fontId="1" fillId="0" borderId="0" xfId="0" applyFont="1" applyAlignment="1">
      <alignment/>
    </xf>
    <xf numFmtId="0" fontId="2" fillId="0" borderId="0" xfId="52" applyFont="1">
      <alignment/>
      <protection/>
    </xf>
    <xf numFmtId="41" fontId="14" fillId="0" borderId="0" xfId="47" applyFont="1" applyAlignment="1">
      <alignment/>
    </xf>
    <xf numFmtId="41" fontId="2" fillId="0" borderId="0" xfId="47" applyFont="1" applyAlignment="1">
      <alignment/>
    </xf>
    <xf numFmtId="9" fontId="2" fillId="0" borderId="0" xfId="57" applyFont="1" applyAlignment="1">
      <alignment/>
    </xf>
    <xf numFmtId="0" fontId="9" fillId="0" borderId="0" xfId="0" applyFont="1" applyAlignment="1">
      <alignment/>
    </xf>
    <xf numFmtId="167" fontId="16" fillId="0" borderId="0" xfId="57" applyNumberFormat="1" applyFont="1" applyAlignment="1">
      <alignment/>
    </xf>
    <xf numFmtId="168" fontId="4" fillId="0" borderId="12" xfId="51" applyNumberFormat="1" applyFont="1" applyBorder="1" applyAlignment="1">
      <alignment horizontal="right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4" fillId="0" borderId="10" xfId="51" applyFont="1" applyBorder="1" applyAlignment="1">
      <alignment/>
      <protection/>
    </xf>
    <xf numFmtId="3" fontId="4" fillId="0" borderId="10" xfId="51" applyNumberFormat="1" applyFont="1" applyBorder="1" applyAlignment="1">
      <alignment horizontal="right"/>
      <protection/>
    </xf>
    <xf numFmtId="168" fontId="4" fillId="0" borderId="10" xfId="51" applyNumberFormat="1" applyFont="1" applyBorder="1" applyAlignment="1">
      <alignment horizontal="right"/>
      <protection/>
    </xf>
    <xf numFmtId="169" fontId="2" fillId="0" borderId="0" xfId="66" applyNumberFormat="1" applyFont="1" applyFill="1" applyBorder="1">
      <alignment/>
      <protection/>
    </xf>
    <xf numFmtId="167" fontId="2" fillId="0" borderId="0" xfId="66" applyNumberFormat="1" applyFont="1" applyFill="1" applyBorder="1">
      <alignment/>
      <protection/>
    </xf>
    <xf numFmtId="167" fontId="14" fillId="0" borderId="0" xfId="57" applyNumberFormat="1" applyFont="1" applyFill="1" applyBorder="1" applyAlignment="1">
      <alignment/>
    </xf>
    <xf numFmtId="167" fontId="2" fillId="0" borderId="0" xfId="5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4" fillId="0" borderId="0" xfId="66" applyNumberFormat="1" applyFont="1" applyFill="1" applyBorder="1">
      <alignment/>
      <protection/>
    </xf>
    <xf numFmtId="170" fontId="2" fillId="0" borderId="0" xfId="66" applyNumberFormat="1" applyFont="1" applyFill="1" applyBorder="1">
      <alignment/>
      <protection/>
    </xf>
    <xf numFmtId="0" fontId="2" fillId="0" borderId="11" xfId="0" applyFont="1" applyFill="1" applyBorder="1" applyAlignment="1">
      <alignment/>
    </xf>
    <xf numFmtId="170" fontId="14" fillId="0" borderId="11" xfId="66" applyNumberFormat="1" applyFont="1" applyFill="1" applyBorder="1">
      <alignment/>
      <protection/>
    </xf>
    <xf numFmtId="167" fontId="14" fillId="0" borderId="11" xfId="57" applyNumberFormat="1" applyFont="1" applyFill="1" applyBorder="1" applyAlignment="1">
      <alignment/>
    </xf>
    <xf numFmtId="0" fontId="9" fillId="0" borderId="0" xfId="53" applyFont="1">
      <alignment/>
      <protection/>
    </xf>
    <xf numFmtId="0" fontId="9" fillId="0" borderId="10" xfId="53" applyFont="1" applyBorder="1" applyAlignment="1">
      <alignment vertical="center"/>
      <protection/>
    </xf>
    <xf numFmtId="0" fontId="1" fillId="0" borderId="0" xfId="53">
      <alignment/>
      <protection/>
    </xf>
    <xf numFmtId="0" fontId="16" fillId="0" borderId="0" xfId="53" applyFont="1" applyAlignment="1">
      <alignment horizontal="left"/>
      <protection/>
    </xf>
    <xf numFmtId="169" fontId="16" fillId="0" borderId="0" xfId="53" applyNumberFormat="1" applyFont="1">
      <alignment/>
      <protection/>
    </xf>
    <xf numFmtId="169" fontId="9" fillId="0" borderId="0" xfId="53" applyNumberFormat="1" applyFont="1">
      <alignment/>
      <protection/>
    </xf>
    <xf numFmtId="169" fontId="16" fillId="0" borderId="0" xfId="66" applyNumberFormat="1" applyFont="1">
      <alignment/>
      <protection/>
    </xf>
    <xf numFmtId="0" fontId="9" fillId="0" borderId="0" xfId="53" applyFont="1" applyAlignment="1">
      <alignment horizontal="left"/>
      <protection/>
    </xf>
    <xf numFmtId="170" fontId="1" fillId="0" borderId="0" xfId="53" applyNumberFormat="1">
      <alignment/>
      <protection/>
    </xf>
    <xf numFmtId="0" fontId="17" fillId="0" borderId="0" xfId="0" applyFont="1" applyAlignment="1">
      <alignment/>
    </xf>
    <xf numFmtId="168" fontId="7" fillId="0" borderId="11" xfId="51" applyNumberFormat="1" applyFont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7" fontId="13" fillId="0" borderId="0" xfId="57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4" fontId="3" fillId="0" borderId="0" xfId="51" applyNumberFormat="1" applyFont="1" applyBorder="1" applyAlignment="1">
      <alignment horizontal="right"/>
      <protection/>
    </xf>
    <xf numFmtId="4" fontId="8" fillId="0" borderId="0" xfId="51" applyNumberFormat="1" applyFont="1" applyBorder="1" applyAlignment="1">
      <alignment horizontal="right"/>
      <protection/>
    </xf>
    <xf numFmtId="168" fontId="77" fillId="0" borderId="0" xfId="51" applyNumberFormat="1" applyFont="1" applyBorder="1" applyAlignment="1">
      <alignment horizontal="right"/>
      <protection/>
    </xf>
    <xf numFmtId="4" fontId="77" fillId="0" borderId="0" xfId="51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14" fillId="0" borderId="0" xfId="66" applyNumberFormat="1" applyFont="1" applyFill="1" applyBorder="1">
      <alignment/>
      <protection/>
    </xf>
    <xf numFmtId="0" fontId="2" fillId="0" borderId="1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indent="1"/>
    </xf>
    <xf numFmtId="169" fontId="13" fillId="0" borderId="0" xfId="66" applyNumberFormat="1" applyFont="1" applyFill="1" applyBorder="1">
      <alignment/>
      <protection/>
    </xf>
    <xf numFmtId="0" fontId="13" fillId="0" borderId="0" xfId="0" applyFont="1" applyFill="1" applyBorder="1" applyAlignment="1" quotePrefix="1">
      <alignment horizontal="left" indent="1"/>
    </xf>
    <xf numFmtId="0" fontId="13" fillId="0" borderId="0" xfId="54" applyFont="1" applyFill="1" applyBorder="1" applyAlignment="1">
      <alignment horizontal="left" indent="1"/>
      <protection/>
    </xf>
    <xf numFmtId="0" fontId="14" fillId="0" borderId="11" xfId="0" applyFont="1" applyFill="1" applyBorder="1" applyAlignment="1" quotePrefix="1">
      <alignment horizontal="left"/>
    </xf>
    <xf numFmtId="169" fontId="14" fillId="0" borderId="11" xfId="66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69" fontId="1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169" fontId="9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170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8" fontId="78" fillId="0" borderId="11" xfId="51" applyNumberFormat="1" applyFont="1" applyBorder="1" applyAlignment="1">
      <alignment horizontal="right"/>
      <protection/>
    </xf>
    <xf numFmtId="0" fontId="79" fillId="33" borderId="13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horizontal="right"/>
    </xf>
    <xf numFmtId="0" fontId="28" fillId="34" borderId="13" xfId="0" applyFont="1" applyFill="1" applyBorder="1" applyAlignment="1">
      <alignment vertical="top" wrapText="1"/>
    </xf>
    <xf numFmtId="0" fontId="12" fillId="35" borderId="13" xfId="0" applyNumberFormat="1" applyFont="1" applyFill="1" applyBorder="1" applyAlignment="1">
      <alignment horizontal="right"/>
    </xf>
    <xf numFmtId="0" fontId="80" fillId="33" borderId="14" xfId="0" applyFont="1" applyFill="1" applyBorder="1" applyAlignment="1">
      <alignment vertical="center" wrapText="1"/>
    </xf>
    <xf numFmtId="0" fontId="79" fillId="33" borderId="15" xfId="0" applyFont="1" applyFill="1" applyBorder="1" applyAlignment="1">
      <alignment vertical="top" wrapText="1"/>
    </xf>
    <xf numFmtId="168" fontId="78" fillId="0" borderId="0" xfId="51" applyNumberFormat="1" applyFont="1" applyBorder="1" applyAlignment="1">
      <alignment horizontal="right"/>
      <protection/>
    </xf>
    <xf numFmtId="168" fontId="78" fillId="0" borderId="12" xfId="51" applyNumberFormat="1" applyFont="1" applyBorder="1" applyAlignment="1">
      <alignment horizontal="right"/>
      <protection/>
    </xf>
    <xf numFmtId="9" fontId="16" fillId="0" borderId="0" xfId="57" applyFont="1" applyAlignment="1">
      <alignment/>
    </xf>
    <xf numFmtId="167" fontId="81" fillId="0" borderId="0" xfId="57" applyNumberFormat="1" applyFont="1" applyFill="1" applyBorder="1" applyAlignment="1">
      <alignment/>
    </xf>
    <xf numFmtId="167" fontId="82" fillId="0" borderId="0" xfId="57" applyNumberFormat="1" applyFont="1" applyFill="1" applyBorder="1" applyAlignment="1">
      <alignment/>
    </xf>
    <xf numFmtId="167" fontId="83" fillId="0" borderId="0" xfId="57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167" fontId="15" fillId="0" borderId="0" xfId="57" applyNumberFormat="1" applyFont="1" applyAlignment="1">
      <alignment/>
    </xf>
    <xf numFmtId="41" fontId="0" fillId="0" borderId="0" xfId="0" applyNumberFormat="1" applyAlignment="1">
      <alignment/>
    </xf>
    <xf numFmtId="167" fontId="13" fillId="0" borderId="0" xfId="57" applyNumberFormat="1" applyFont="1" applyAlignment="1">
      <alignment/>
    </xf>
    <xf numFmtId="172" fontId="2" fillId="0" borderId="0" xfId="47" applyNumberFormat="1" applyFont="1" applyAlignment="1">
      <alignment/>
    </xf>
    <xf numFmtId="0" fontId="2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167" fontId="0" fillId="0" borderId="0" xfId="57" applyNumberFormat="1" applyFont="1" applyAlignment="1">
      <alignment/>
    </xf>
    <xf numFmtId="0" fontId="13" fillId="0" borderId="11" xfId="0" applyFont="1" applyBorder="1" applyAlignment="1">
      <alignment/>
    </xf>
    <xf numFmtId="167" fontId="13" fillId="0" borderId="11" xfId="57" applyNumberFormat="1" applyFont="1" applyBorder="1" applyAlignment="1">
      <alignment/>
    </xf>
    <xf numFmtId="0" fontId="2" fillId="0" borderId="11" xfId="0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3" fillId="0" borderId="11" xfId="0" applyFont="1" applyBorder="1" applyAlignment="1">
      <alignment horizontal="center"/>
    </xf>
    <xf numFmtId="169" fontId="2" fillId="0" borderId="0" xfId="0" applyNumberFormat="1" applyFont="1" applyAlignment="1">
      <alignment/>
    </xf>
    <xf numFmtId="170" fontId="14" fillId="0" borderId="0" xfId="66" applyNumberFormat="1" applyFont="1">
      <alignment/>
      <protection/>
    </xf>
    <xf numFmtId="167" fontId="14" fillId="0" borderId="0" xfId="57" applyNumberFormat="1" applyFont="1" applyAlignment="1">
      <alignment/>
    </xf>
    <xf numFmtId="0" fontId="2" fillId="0" borderId="0" xfId="0" applyFont="1" applyAlignment="1">
      <alignment horizontal="left"/>
    </xf>
    <xf numFmtId="170" fontId="2" fillId="0" borderId="0" xfId="66" applyNumberFormat="1" applyFont="1">
      <alignment/>
      <protection/>
    </xf>
    <xf numFmtId="167" fontId="2" fillId="0" borderId="0" xfId="57" applyNumberFormat="1" applyFont="1" applyAlignment="1">
      <alignment/>
    </xf>
    <xf numFmtId="171" fontId="2" fillId="0" borderId="0" xfId="66" applyNumberFormat="1" applyFont="1">
      <alignment/>
      <protection/>
    </xf>
    <xf numFmtId="0" fontId="2" fillId="0" borderId="11" xfId="0" applyFont="1" applyBorder="1" applyAlignment="1">
      <alignment horizontal="left"/>
    </xf>
    <xf numFmtId="169" fontId="2" fillId="0" borderId="11" xfId="66" applyNumberFormat="1" applyFont="1" applyBorder="1">
      <alignment/>
      <protection/>
    </xf>
    <xf numFmtId="171" fontId="2" fillId="0" borderId="11" xfId="66" applyNumberFormat="1" applyFont="1" applyBorder="1">
      <alignment/>
      <protection/>
    </xf>
    <xf numFmtId="170" fontId="2" fillId="0" borderId="11" xfId="66" applyNumberFormat="1" applyFont="1" applyBorder="1">
      <alignment/>
      <protection/>
    </xf>
    <xf numFmtId="167" fontId="2" fillId="0" borderId="11" xfId="57" applyNumberFormat="1" applyFont="1" applyBorder="1" applyAlignment="1">
      <alignment/>
    </xf>
    <xf numFmtId="169" fontId="2" fillId="0" borderId="0" xfId="66" applyNumberFormat="1" applyFont="1">
      <alignment/>
      <protection/>
    </xf>
    <xf numFmtId="167" fontId="2" fillId="0" borderId="0" xfId="66" applyNumberFormat="1" applyFont="1">
      <alignment/>
      <protection/>
    </xf>
    <xf numFmtId="167" fontId="2" fillId="0" borderId="0" xfId="0" applyNumberFormat="1" applyFont="1" applyAlignment="1">
      <alignment/>
    </xf>
    <xf numFmtId="169" fontId="14" fillId="0" borderId="0" xfId="66" applyNumberFormat="1" applyFont="1">
      <alignment/>
      <protection/>
    </xf>
    <xf numFmtId="171" fontId="14" fillId="0" borderId="0" xfId="66" applyNumberFormat="1" applyFont="1">
      <alignment/>
      <protection/>
    </xf>
    <xf numFmtId="169" fontId="2" fillId="0" borderId="0" xfId="66" applyNumberFormat="1" applyFont="1" applyFill="1">
      <alignment/>
      <protection/>
    </xf>
    <xf numFmtId="171" fontId="2" fillId="0" borderId="0" xfId="66" applyNumberFormat="1" applyFont="1" applyFill="1">
      <alignment/>
      <protection/>
    </xf>
    <xf numFmtId="170" fontId="14" fillId="0" borderId="0" xfId="66" applyNumberFormat="1" applyFont="1" applyFill="1">
      <alignment/>
      <protection/>
    </xf>
    <xf numFmtId="167" fontId="14" fillId="0" borderId="0" xfId="57" applyNumberFormat="1" applyFont="1" applyFill="1" applyAlignment="1">
      <alignment/>
    </xf>
    <xf numFmtId="170" fontId="2" fillId="0" borderId="0" xfId="66" applyNumberFormat="1" applyFont="1" applyFill="1">
      <alignment/>
      <protection/>
    </xf>
    <xf numFmtId="167" fontId="2" fillId="0" borderId="0" xfId="57" applyNumberFormat="1" applyFont="1" applyFill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" fontId="1" fillId="0" borderId="0" xfId="53" applyNumberFormat="1">
      <alignment/>
      <protection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3" fontId="29" fillId="0" borderId="16" xfId="0" applyNumberFormat="1" applyFont="1" applyBorder="1" applyAlignment="1">
      <alignment/>
    </xf>
    <xf numFmtId="167" fontId="29" fillId="0" borderId="16" xfId="57" applyNumberFormat="1" applyFont="1" applyBorder="1" applyAlignment="1">
      <alignment horizontal="right" indent="3"/>
    </xf>
    <xf numFmtId="175" fontId="29" fillId="0" borderId="16" xfId="0" applyNumberFormat="1" applyFont="1" applyBorder="1" applyAlignment="1">
      <alignment/>
    </xf>
    <xf numFmtId="2" fontId="29" fillId="0" borderId="16" xfId="0" applyNumberFormat="1" applyFont="1" applyBorder="1" applyAlignment="1">
      <alignment/>
    </xf>
    <xf numFmtId="0" fontId="29" fillId="36" borderId="16" xfId="0" applyFont="1" applyFill="1" applyBorder="1" applyAlignment="1">
      <alignment horizontal="center"/>
    </xf>
    <xf numFmtId="4" fontId="29" fillId="0" borderId="16" xfId="0" applyNumberFormat="1" applyFont="1" applyBorder="1" applyAlignment="1">
      <alignment/>
    </xf>
    <xf numFmtId="0" fontId="30" fillId="0" borderId="0" xfId="0" applyFont="1" applyAlignment="1">
      <alignment/>
    </xf>
    <xf numFmtId="0" fontId="84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ens agricooltura" xfId="46"/>
    <cellStyle name="Comma [0]" xfId="47"/>
    <cellStyle name="Neutrale" xfId="48"/>
    <cellStyle name="Normale 4" xfId="49"/>
    <cellStyle name="Normale 4 2" xfId="50"/>
    <cellStyle name="Normale_98app Appendice statistica" xfId="51"/>
    <cellStyle name="Normale_PPB Lombardia 2004" xfId="52"/>
    <cellStyle name="Normale_PPB Lombardia 2006" xfId="53"/>
    <cellStyle name="Normale_Sista agroindustriale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trattino" xfId="66"/>
    <cellStyle name="Valore non valido" xfId="67"/>
    <cellStyle name="Valore valido" xfId="68"/>
    <cellStyle name="Currency" xfId="69"/>
    <cellStyle name="Valuta (0)_Cens agricooltura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Italia
52.576 mio euro</a:t>
            </a:r>
          </a:p>
        </c:rich>
      </c:tx>
      <c:layout>
        <c:manualLayout>
          <c:xMode val="factor"/>
          <c:yMode val="factor"/>
          <c:x val="-0.00425"/>
          <c:y val="-0.00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595"/>
          <c:y val="0.26225"/>
          <c:w val="0.423"/>
          <c:h val="0.59875"/>
        </c:manualLayout>
      </c:layout>
      <c:pieChart>
        <c:varyColors val="1"/>
        <c:ser>
          <c:idx val="0"/>
          <c:order val="0"/>
          <c:tx>
            <c:strRef>
              <c:f>'PPB per aree'!$B$37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aree'!$B$38:$B$51</c:f>
              <c:numCache>
                <c:ptCount val="14"/>
                <c:pt idx="0">
                  <c:v>4318.724654323072</c:v>
                </c:pt>
                <c:pt idx="1">
                  <c:v>7453.8940516496195</c:v>
                </c:pt>
                <c:pt idx="2">
                  <c:v>665.1157684209201</c:v>
                </c:pt>
                <c:pt idx="3">
                  <c:v>1124.58608610016</c:v>
                </c:pt>
                <c:pt idx="4">
                  <c:v>1355.37048</c:v>
                </c:pt>
                <c:pt idx="5">
                  <c:v>5373.86574149664</c:v>
                </c:pt>
                <c:pt idx="6">
                  <c:v>1255.7961074952</c:v>
                </c:pt>
                <c:pt idx="7">
                  <c:v>971.778536158389</c:v>
                </c:pt>
                <c:pt idx="8">
                  <c:v>3212.82708859696</c:v>
                </c:pt>
                <c:pt idx="9">
                  <c:v>1327.71503961891</c:v>
                </c:pt>
                <c:pt idx="10">
                  <c:v>9649.211047235369</c:v>
                </c:pt>
                <c:pt idx="11">
                  <c:v>4589.02953170659</c:v>
                </c:pt>
                <c:pt idx="12">
                  <c:v>1222.9317504754772</c:v>
                </c:pt>
                <c:pt idx="13">
                  <c:v>10054.9320917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8275"/>
          <c:w val="0.2515"/>
          <c:h val="0.5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Dinamica della PPB e del VA</a:t>
            </a:r>
          </a:p>
        </c:rich>
      </c:tx>
      <c:layout>
        <c:manualLayout>
          <c:xMode val="factor"/>
          <c:yMode val="factor"/>
          <c:x val="-0.009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275"/>
          <c:w val="0.90325"/>
          <c:h val="0.86075"/>
        </c:manualLayout>
      </c:layout>
      <c:lineChart>
        <c:grouping val="standard"/>
        <c:varyColors val="0"/>
        <c:ser>
          <c:idx val="6"/>
          <c:order val="0"/>
          <c:tx>
            <c:strRef>
              <c:f>'DATI PER GRAFICI'!$A$54</c:f>
              <c:strCache>
                <c:ptCount val="1"/>
                <c:pt idx="0">
                  <c:v>Valore aggiunto Lombardia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GRAFICI'!$B$54:$R$54</c:f>
              <c:numCache>
                <c:ptCount val="17"/>
                <c:pt idx="0">
                  <c:v>96.95500463117106</c:v>
                </c:pt>
                <c:pt idx="1">
                  <c:v>103.55651900085614</c:v>
                </c:pt>
                <c:pt idx="2">
                  <c:v>99.4884763679728</c:v>
                </c:pt>
                <c:pt idx="3">
                  <c:v>98.13011440955191</c:v>
                </c:pt>
                <c:pt idx="4">
                  <c:v>98.86127550838383</c:v>
                </c:pt>
                <c:pt idx="5">
                  <c:v>83.00743717676139</c:v>
                </c:pt>
                <c:pt idx="6">
                  <c:v>86.44590599224358</c:v>
                </c:pt>
                <c:pt idx="7">
                  <c:v>86.52307624886365</c:v>
                </c:pt>
                <c:pt idx="8">
                  <c:v>89.32008308165231</c:v>
                </c:pt>
                <c:pt idx="9">
                  <c:v>79.24879334282495</c:v>
                </c:pt>
                <c:pt idx="10">
                  <c:v>80.56617882414402</c:v>
                </c:pt>
                <c:pt idx="11">
                  <c:v>91.87564871640765</c:v>
                </c:pt>
                <c:pt idx="12">
                  <c:v>94.76540995954029</c:v>
                </c:pt>
                <c:pt idx="13">
                  <c:v>95.2128047707354</c:v>
                </c:pt>
                <c:pt idx="14">
                  <c:v>97.0466960935729</c:v>
                </c:pt>
                <c:pt idx="15">
                  <c:v>95.350949720144</c:v>
                </c:pt>
                <c:pt idx="16">
                  <c:v>91.07256783133104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'DATI PER GRAFICI'!$A$56</c:f>
              <c:strCache>
                <c:ptCount val="1"/>
                <c:pt idx="0">
                  <c:v>Valore aggiunto Italia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GRAFICI'!$B$56:$R$56</c:f>
              <c:numCache>
                <c:ptCount val="17"/>
                <c:pt idx="0">
                  <c:v>99.34109920880103</c:v>
                </c:pt>
                <c:pt idx="1">
                  <c:v>101.50553614707059</c:v>
                </c:pt>
                <c:pt idx="2">
                  <c:v>99.15336464412839</c:v>
                </c:pt>
                <c:pt idx="3">
                  <c:v>101.46314055192664</c:v>
                </c:pt>
                <c:pt idx="4">
                  <c:v>105.60544349337351</c:v>
                </c:pt>
                <c:pt idx="5">
                  <c:v>93.01498942729896</c:v>
                </c:pt>
                <c:pt idx="6">
                  <c:v>91.49180550223971</c:v>
                </c:pt>
                <c:pt idx="7">
                  <c:v>93.15840633755597</c:v>
                </c:pt>
                <c:pt idx="8">
                  <c:v>94.55082635339174</c:v>
                </c:pt>
                <c:pt idx="9">
                  <c:v>86.27762722418534</c:v>
                </c:pt>
                <c:pt idx="10">
                  <c:v>87.03514975655209</c:v>
                </c:pt>
                <c:pt idx="11">
                  <c:v>94.87937592004921</c:v>
                </c:pt>
                <c:pt idx="12">
                  <c:v>98.64741844736882</c:v>
                </c:pt>
                <c:pt idx="13">
                  <c:v>105.53229523747277</c:v>
                </c:pt>
                <c:pt idx="14">
                  <c:v>98.56288202010491</c:v>
                </c:pt>
                <c:pt idx="15">
                  <c:v>104.46045832545504</c:v>
                </c:pt>
                <c:pt idx="16">
                  <c:v>97.83203554549858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'DATI PER GRAFICI'!$A$53</c:f>
              <c:strCache>
                <c:ptCount val="1"/>
                <c:pt idx="0">
                  <c:v>Totale PPB Lombardia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GRAFICI'!$B$53:$R$53</c:f>
              <c:numCache>
                <c:ptCount val="17"/>
                <c:pt idx="0">
                  <c:v>94.96522128358696</c:v>
                </c:pt>
                <c:pt idx="1">
                  <c:v>102.82128178339724</c:v>
                </c:pt>
                <c:pt idx="2">
                  <c:v>102.21349693301582</c:v>
                </c:pt>
                <c:pt idx="3">
                  <c:v>101.57634916590222</c:v>
                </c:pt>
                <c:pt idx="4">
                  <c:v>102.9959132190871</c:v>
                </c:pt>
                <c:pt idx="5">
                  <c:v>94.12436861803859</c:v>
                </c:pt>
                <c:pt idx="6">
                  <c:v>96.80065052812039</c:v>
                </c:pt>
                <c:pt idx="7">
                  <c:v>102.07297093794527</c:v>
                </c:pt>
                <c:pt idx="8">
                  <c:v>111.72862293425563</c:v>
                </c:pt>
                <c:pt idx="9">
                  <c:v>102.1015807465415</c:v>
                </c:pt>
                <c:pt idx="10">
                  <c:v>104.58737283226056</c:v>
                </c:pt>
                <c:pt idx="11">
                  <c:v>118.22202032439691</c:v>
                </c:pt>
                <c:pt idx="12">
                  <c:v>122.97107416837602</c:v>
                </c:pt>
                <c:pt idx="13">
                  <c:v>121.83281257570779</c:v>
                </c:pt>
                <c:pt idx="14">
                  <c:v>120.80426833724786</c:v>
                </c:pt>
                <c:pt idx="15">
                  <c:v>112.97272148680652</c:v>
                </c:pt>
                <c:pt idx="16">
                  <c:v>111.24560593884934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'DATI PER GRAFICI'!$A$55</c:f>
              <c:strCache>
                <c:ptCount val="1"/>
                <c:pt idx="0">
                  <c:v>Totale PPB Italia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GRAFICI'!$B$55:$R$55</c:f>
              <c:numCache>
                <c:ptCount val="17"/>
                <c:pt idx="0">
                  <c:v>98.39612749794917</c:v>
                </c:pt>
                <c:pt idx="1">
                  <c:v>101.2751375599221</c:v>
                </c:pt>
                <c:pt idx="2">
                  <c:v>100.3287349421287</c:v>
                </c:pt>
                <c:pt idx="3">
                  <c:v>102.0104513645887</c:v>
                </c:pt>
                <c:pt idx="4">
                  <c:v>106.83298895876962</c:v>
                </c:pt>
                <c:pt idx="5">
                  <c:v>97.80671483702803</c:v>
                </c:pt>
                <c:pt idx="6">
                  <c:v>97.73265541374175</c:v>
                </c:pt>
                <c:pt idx="7">
                  <c:v>101.8492097807106</c:v>
                </c:pt>
                <c:pt idx="8">
                  <c:v>107.83414288250532</c:v>
                </c:pt>
                <c:pt idx="9">
                  <c:v>99.4407295121445</c:v>
                </c:pt>
                <c:pt idx="10">
                  <c:v>100.8224397551298</c:v>
                </c:pt>
                <c:pt idx="11">
                  <c:v>109.73283609049514</c:v>
                </c:pt>
                <c:pt idx="12">
                  <c:v>113.5707393318741</c:v>
                </c:pt>
                <c:pt idx="13">
                  <c:v>118.30926541747286</c:v>
                </c:pt>
                <c:pt idx="14">
                  <c:v>112.51669554016397</c:v>
                </c:pt>
                <c:pt idx="15">
                  <c:v>115.12066640795993</c:v>
                </c:pt>
                <c:pt idx="16">
                  <c:v>110.16830655057332</c:v>
                </c:pt>
              </c:numCache>
            </c:numRef>
          </c:val>
          <c:smooth val="0"/>
        </c:ser>
        <c:marker val="1"/>
        <c:axId val="16867620"/>
        <c:axId val="17590853"/>
      </c:lineChart>
      <c:catAx>
        <c:axId val="1686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0853"/>
        <c:crosses val="autoZero"/>
        <c:auto val="1"/>
        <c:lblOffset val="100"/>
        <c:tickLblSkip val="1"/>
        <c:noMultiLvlLbl val="0"/>
      </c:catAx>
      <c:valAx>
        <c:axId val="1759085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Indice 2000-2002=100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* #,##0;\-\ #,##0.0;_*\ &quot;-&quot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67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15075"/>
          <c:w val="0.31375"/>
          <c:h val="0.2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Ripartizione della PPB italiana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75"/>
          <c:w val="0.90925"/>
          <c:h val="0.853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'DATI PER GRAFICI'!$A$59</c:f>
              <c:strCache>
                <c:ptCount val="1"/>
                <c:pt idx="0">
                  <c:v>Erbacee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GRAFICI'!$B$59:$R$59</c:f>
              <c:numCache>
                <c:ptCount val="17"/>
                <c:pt idx="0">
                  <c:v>14338.7090701755</c:v>
                </c:pt>
                <c:pt idx="1">
                  <c:v>13991.0999578259</c:v>
                </c:pt>
                <c:pt idx="2">
                  <c:v>14462.426928618</c:v>
                </c:pt>
                <c:pt idx="3">
                  <c:v>14561.336137123199</c:v>
                </c:pt>
                <c:pt idx="4">
                  <c:v>15334.95251</c:v>
                </c:pt>
                <c:pt idx="5">
                  <c:v>13234.06315</c:v>
                </c:pt>
                <c:pt idx="6">
                  <c:v>13011.686315488201</c:v>
                </c:pt>
                <c:pt idx="7">
                  <c:v>13962.72827</c:v>
                </c:pt>
                <c:pt idx="8">
                  <c:v>14450.561602558899</c:v>
                </c:pt>
                <c:pt idx="9">
                  <c:v>12694.73336</c:v>
                </c:pt>
                <c:pt idx="10">
                  <c:v>12858.185347926401</c:v>
                </c:pt>
                <c:pt idx="11">
                  <c:v>14663.8795798649</c:v>
                </c:pt>
                <c:pt idx="12">
                  <c:v>14176.5089911227</c:v>
                </c:pt>
                <c:pt idx="13">
                  <c:v>14487.3479121734</c:v>
                </c:pt>
                <c:pt idx="14">
                  <c:v>14063.7901852997</c:v>
                </c:pt>
                <c:pt idx="15">
                  <c:v>14063.7901852997</c:v>
                </c:pt>
                <c:pt idx="16">
                  <c:v>14043.3771643693</c:v>
                </c:pt>
              </c:numCache>
            </c:numRef>
          </c:val>
        </c:ser>
        <c:ser>
          <c:idx val="1"/>
          <c:order val="1"/>
          <c:tx>
            <c:strRef>
              <c:f>'DATI PER GRAFICI'!$A$60</c:f>
              <c:strCache>
                <c:ptCount val="1"/>
                <c:pt idx="0">
                  <c:v>Foraggere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GRAFICI'!$B$60:$R$60</c:f>
              <c:numCache>
                <c:ptCount val="17"/>
                <c:pt idx="0">
                  <c:v>1882.3753918616699</c:v>
                </c:pt>
                <c:pt idx="1">
                  <c:v>2047.431</c:v>
                </c:pt>
                <c:pt idx="2">
                  <c:v>2035.96975</c:v>
                </c:pt>
                <c:pt idx="3">
                  <c:v>1810.65203</c:v>
                </c:pt>
                <c:pt idx="4">
                  <c:v>1690.71925</c:v>
                </c:pt>
                <c:pt idx="5">
                  <c:v>1577.39498</c:v>
                </c:pt>
                <c:pt idx="6">
                  <c:v>1573.53096</c:v>
                </c:pt>
                <c:pt idx="7">
                  <c:v>1662.54976</c:v>
                </c:pt>
                <c:pt idx="8">
                  <c:v>1808.59769</c:v>
                </c:pt>
                <c:pt idx="9">
                  <c:v>1656.1490700000002</c:v>
                </c:pt>
                <c:pt idx="10">
                  <c:v>1737.3003744300001</c:v>
                </c:pt>
                <c:pt idx="11">
                  <c:v>1761.75793</c:v>
                </c:pt>
                <c:pt idx="12">
                  <c:v>1643.3015</c:v>
                </c:pt>
                <c:pt idx="13">
                  <c:v>1709.48659</c:v>
                </c:pt>
                <c:pt idx="14">
                  <c:v>1593.30144</c:v>
                </c:pt>
                <c:pt idx="15">
                  <c:v>1593.30144</c:v>
                </c:pt>
                <c:pt idx="16">
                  <c:v>1311.34529</c:v>
                </c:pt>
              </c:numCache>
            </c:numRef>
          </c:val>
        </c:ser>
        <c:ser>
          <c:idx val="2"/>
          <c:order val="2"/>
          <c:tx>
            <c:strRef>
              <c:f>'DATI PER GRAFICI'!$A$61</c:f>
              <c:strCache>
                <c:ptCount val="1"/>
                <c:pt idx="0">
                  <c:v>Legnose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GRAFICI'!$B$61:$R$61</c:f>
              <c:numCache>
                <c:ptCount val="17"/>
                <c:pt idx="0">
                  <c:v>11034.595507001599</c:v>
                </c:pt>
                <c:pt idx="1">
                  <c:v>11788.416945</c:v>
                </c:pt>
                <c:pt idx="2">
                  <c:v>11632.28169</c:v>
                </c:pt>
                <c:pt idx="3">
                  <c:v>11721.360937000001</c:v>
                </c:pt>
                <c:pt idx="4">
                  <c:v>13436.857554</c:v>
                </c:pt>
                <c:pt idx="5">
                  <c:v>11902.3812141634</c:v>
                </c:pt>
                <c:pt idx="6">
                  <c:v>11461.488799</c:v>
                </c:pt>
                <c:pt idx="7">
                  <c:v>11273.9669908623</c:v>
                </c:pt>
                <c:pt idx="8">
                  <c:v>12098.5013009632</c:v>
                </c:pt>
                <c:pt idx="9">
                  <c:v>10794.347729000001</c:v>
                </c:pt>
                <c:pt idx="10">
                  <c:v>11028.996469363</c:v>
                </c:pt>
                <c:pt idx="11">
                  <c:v>11042.9644855409</c:v>
                </c:pt>
                <c:pt idx="12">
                  <c:v>11541.4618471908</c:v>
                </c:pt>
                <c:pt idx="13">
                  <c:v>13112.2612248937</c:v>
                </c:pt>
                <c:pt idx="14">
                  <c:v>11233.824519629401</c:v>
                </c:pt>
                <c:pt idx="15">
                  <c:v>11233.824519629401</c:v>
                </c:pt>
                <c:pt idx="16">
                  <c:v>13021.3268105308</c:v>
                </c:pt>
              </c:numCache>
            </c:numRef>
          </c:val>
        </c:ser>
        <c:ser>
          <c:idx val="3"/>
          <c:order val="3"/>
          <c:tx>
            <c:strRef>
              <c:f>'DATI PER GRAFICI'!$A$62</c:f>
              <c:strCache>
                <c:ptCount val="1"/>
                <c:pt idx="0">
                  <c:v>Carni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GRAFICI'!$B$62:$R$62</c:f>
              <c:numCache>
                <c:ptCount val="17"/>
                <c:pt idx="0">
                  <c:v>8850.224199419501</c:v>
                </c:pt>
                <c:pt idx="1">
                  <c:v>9681.604080000001</c:v>
                </c:pt>
                <c:pt idx="2">
                  <c:v>9036.74669</c:v>
                </c:pt>
                <c:pt idx="3">
                  <c:v>9386.370640000001</c:v>
                </c:pt>
                <c:pt idx="4">
                  <c:v>9189.60943</c:v>
                </c:pt>
                <c:pt idx="5">
                  <c:v>8626.80392</c:v>
                </c:pt>
                <c:pt idx="6">
                  <c:v>8926.004289999999</c:v>
                </c:pt>
                <c:pt idx="7">
                  <c:v>9340.86128</c:v>
                </c:pt>
                <c:pt idx="8">
                  <c:v>9616.63347</c:v>
                </c:pt>
                <c:pt idx="9">
                  <c:v>9235.79876</c:v>
                </c:pt>
                <c:pt idx="10">
                  <c:v>9128.193042509209</c:v>
                </c:pt>
                <c:pt idx="11">
                  <c:v>10133.331784721498</c:v>
                </c:pt>
                <c:pt idx="12">
                  <c:v>10684.6438284989</c:v>
                </c:pt>
                <c:pt idx="13">
                  <c:v>10698.7466777991</c:v>
                </c:pt>
                <c:pt idx="14">
                  <c:v>10288.9735720912</c:v>
                </c:pt>
                <c:pt idx="15">
                  <c:v>10288.9735720912</c:v>
                </c:pt>
                <c:pt idx="16">
                  <c:v>9967.64572289392</c:v>
                </c:pt>
              </c:numCache>
            </c:numRef>
          </c:val>
        </c:ser>
        <c:ser>
          <c:idx val="4"/>
          <c:order val="4"/>
          <c:tx>
            <c:strRef>
              <c:f>'DATI PER GRAFICI'!$A$63</c:f>
              <c:strCache>
                <c:ptCount val="1"/>
                <c:pt idx="0">
                  <c:v>Latte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GRAFICI'!$B$63:$R$63</c:f>
              <c:numCache>
                <c:ptCount val="17"/>
                <c:pt idx="0">
                  <c:v>4230.02318891477</c:v>
                </c:pt>
                <c:pt idx="1">
                  <c:v>4398.73674</c:v>
                </c:pt>
                <c:pt idx="2">
                  <c:v>4395.35774</c:v>
                </c:pt>
                <c:pt idx="3">
                  <c:v>4461.70424</c:v>
                </c:pt>
                <c:pt idx="4">
                  <c:v>4437.48732</c:v>
                </c:pt>
                <c:pt idx="5">
                  <c:v>4528.68596</c:v>
                </c:pt>
                <c:pt idx="6">
                  <c:v>4442.8161900000005</c:v>
                </c:pt>
                <c:pt idx="7">
                  <c:v>4485.96284</c:v>
                </c:pt>
                <c:pt idx="8">
                  <c:v>5115.16745</c:v>
                </c:pt>
                <c:pt idx="9">
                  <c:v>4541.9572</c:v>
                </c:pt>
                <c:pt idx="10">
                  <c:v>4496.89948276096</c:v>
                </c:pt>
                <c:pt idx="11">
                  <c:v>4992.37027259232</c:v>
                </c:pt>
                <c:pt idx="12">
                  <c:v>5141.7152755548705</c:v>
                </c:pt>
                <c:pt idx="13">
                  <c:v>5239.3456802377805</c:v>
                </c:pt>
                <c:pt idx="14">
                  <c:v>5256.91334457382</c:v>
                </c:pt>
                <c:pt idx="15">
                  <c:v>5256.91334457382</c:v>
                </c:pt>
                <c:pt idx="16">
                  <c:v>4929.42796766525</c:v>
                </c:pt>
              </c:numCache>
            </c:numRef>
          </c:val>
        </c:ser>
        <c:ser>
          <c:idx val="5"/>
          <c:order val="5"/>
          <c:tx>
            <c:strRef>
              <c:f>'DATI PER GRAFICI'!$A$64</c:f>
              <c:strCache>
                <c:ptCount val="1"/>
                <c:pt idx="0">
                  <c:v>Altri zootecnici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GRAFICI'!$B$64:$R$64</c:f>
              <c:numCache>
                <c:ptCount val="17"/>
                <c:pt idx="0">
                  <c:v>970.2995966471303</c:v>
                </c:pt>
                <c:pt idx="1">
                  <c:v>943.9036099999994</c:v>
                </c:pt>
                <c:pt idx="2">
                  <c:v>942.9196300000008</c:v>
                </c:pt>
                <c:pt idx="3">
                  <c:v>1015.9987599999997</c:v>
                </c:pt>
                <c:pt idx="4">
                  <c:v>974.46658</c:v>
                </c:pt>
                <c:pt idx="5">
                  <c:v>904.3949099999992</c:v>
                </c:pt>
                <c:pt idx="6">
                  <c:v>983.4799400000004</c:v>
                </c:pt>
                <c:pt idx="7">
                  <c:v>1068.6025500000007</c:v>
                </c:pt>
                <c:pt idx="8">
                  <c:v>1124.808975999999</c:v>
                </c:pt>
                <c:pt idx="9">
                  <c:v>1182.9600239999993</c:v>
                </c:pt>
                <c:pt idx="10">
                  <c:v>1186.0470435018296</c:v>
                </c:pt>
                <c:pt idx="11">
                  <c:v>1211.171613623581</c:v>
                </c:pt>
                <c:pt idx="12">
                  <c:v>1564.45115789413</c:v>
                </c:pt>
                <c:pt idx="13">
                  <c:v>1495.360257050219</c:v>
                </c:pt>
                <c:pt idx="14">
                  <c:v>1447.409889967082</c:v>
                </c:pt>
                <c:pt idx="15">
                  <c:v>1447.409889967082</c:v>
                </c:pt>
                <c:pt idx="16">
                  <c:v>1393.27277222013</c:v>
                </c:pt>
              </c:numCache>
            </c:numRef>
          </c:val>
        </c:ser>
        <c:ser>
          <c:idx val="6"/>
          <c:order val="6"/>
          <c:tx>
            <c:strRef>
              <c:f>'DATI PER GRAFICI'!$A$65</c:f>
              <c:strCache>
                <c:ptCount val="1"/>
                <c:pt idx="0">
                  <c:v>Servizi annessi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GRAFICI'!$B$65:$R$65</c:f>
              <c:numCache>
                <c:ptCount val="17"/>
                <c:pt idx="0">
                  <c:v>5651.497230974106</c:v>
                </c:pt>
                <c:pt idx="1">
                  <c:v>5480.485927940121</c:v>
                </c:pt>
                <c:pt idx="2">
                  <c:v>5374.32276180511</c:v>
                </c:pt>
                <c:pt idx="3">
                  <c:v>5725.170371799841</c:v>
                </c:pt>
                <c:pt idx="4">
                  <c:v>5919.9669622991905</c:v>
                </c:pt>
                <c:pt idx="5">
                  <c:v>5902.71380647902</c:v>
                </c:pt>
                <c:pt idx="6">
                  <c:v>6242.08796201095</c:v>
                </c:pt>
                <c:pt idx="7">
                  <c:v>6810.971874144106</c:v>
                </c:pt>
                <c:pt idx="8">
                  <c:v>7247.571230900281</c:v>
                </c:pt>
                <c:pt idx="9">
                  <c:v>7350.294950260905</c:v>
                </c:pt>
                <c:pt idx="10">
                  <c:v>7680.01488159363</c:v>
                </c:pt>
                <c:pt idx="11">
                  <c:v>8562.482120227949</c:v>
                </c:pt>
                <c:pt idx="12">
                  <c:v>9447.44322094731</c:v>
                </c:pt>
                <c:pt idx="13">
                  <c:v>9717.415657845851</c:v>
                </c:pt>
                <c:pt idx="14">
                  <c:v>9724.99109646708</c:v>
                </c:pt>
                <c:pt idx="15">
                  <c:v>9724.99109646708</c:v>
                </c:pt>
                <c:pt idx="16">
                  <c:v>9771.63889</c:v>
                </c:pt>
              </c:numCache>
            </c:numRef>
          </c:val>
        </c:ser>
        <c:axId val="24099950"/>
        <c:axId val="15572959"/>
      </c:areaChart>
      <c:catAx>
        <c:axId val="2409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15572959"/>
        <c:crosses val="autoZero"/>
        <c:auto val="1"/>
        <c:lblOffset val="100"/>
        <c:tickLblSkip val="1"/>
        <c:noMultiLvlLbl val="0"/>
      </c:catAx>
      <c:valAx>
        <c:axId val="15572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24099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Ripartizione della PPB lombarda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75"/>
          <c:w val="0.90925"/>
          <c:h val="0.853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'DATI PER GRAFICI'!$A$44</c:f>
              <c:strCache>
                <c:ptCount val="1"/>
                <c:pt idx="0">
                  <c:v>Erbacee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GRAFICI'!$B$44:$R$44</c:f>
              <c:numCache>
                <c:ptCount val="17"/>
                <c:pt idx="0">
                  <c:v>1310.71682449558</c:v>
                </c:pt>
                <c:pt idx="1">
                  <c:v>1260.09651633894</c:v>
                </c:pt>
                <c:pt idx="2">
                  <c:v>1383.45582935593</c:v>
                </c:pt>
                <c:pt idx="3">
                  <c:v>1324.834285</c:v>
                </c:pt>
                <c:pt idx="4">
                  <c:v>1503.90295656076</c:v>
                </c:pt>
                <c:pt idx="5">
                  <c:v>1082.05402457794</c:v>
                </c:pt>
                <c:pt idx="6">
                  <c:v>1128.06203503759</c:v>
                </c:pt>
                <c:pt idx="7">
                  <c:v>1227.93313364399</c:v>
                </c:pt>
                <c:pt idx="8">
                  <c:v>1349.2536587299098</c:v>
                </c:pt>
                <c:pt idx="9">
                  <c:v>1083.2422030375199</c:v>
                </c:pt>
                <c:pt idx="10">
                  <c:v>1157.7294107999599</c:v>
                </c:pt>
                <c:pt idx="11">
                  <c:v>1384.7965063968502</c:v>
                </c:pt>
                <c:pt idx="12">
                  <c:v>1206.0301086291101</c:v>
                </c:pt>
                <c:pt idx="13">
                  <c:v>1038.24934207802</c:v>
                </c:pt>
                <c:pt idx="14">
                  <c:v>1097.72279464861</c:v>
                </c:pt>
                <c:pt idx="15">
                  <c:v>1007.29326032012</c:v>
                </c:pt>
                <c:pt idx="16">
                  <c:v>1035.8519975801898</c:v>
                </c:pt>
              </c:numCache>
            </c:numRef>
          </c:val>
        </c:ser>
        <c:ser>
          <c:idx val="1"/>
          <c:order val="1"/>
          <c:tx>
            <c:strRef>
              <c:f>'DATI PER GRAFICI'!$A$45</c:f>
              <c:strCache>
                <c:ptCount val="1"/>
                <c:pt idx="0">
                  <c:v>Foraggere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GRAFICI'!$B$45:$R$45</c:f>
              <c:numCache>
                <c:ptCount val="17"/>
                <c:pt idx="0">
                  <c:v>342.631451192241</c:v>
                </c:pt>
                <c:pt idx="1">
                  <c:v>476.84443</c:v>
                </c:pt>
                <c:pt idx="2">
                  <c:v>492.25277</c:v>
                </c:pt>
                <c:pt idx="3">
                  <c:v>431.03896999999995</c:v>
                </c:pt>
                <c:pt idx="4">
                  <c:v>374.75865000000005</c:v>
                </c:pt>
                <c:pt idx="5">
                  <c:v>343.33882</c:v>
                </c:pt>
                <c:pt idx="6">
                  <c:v>347.16327</c:v>
                </c:pt>
                <c:pt idx="7">
                  <c:v>407.5312</c:v>
                </c:pt>
                <c:pt idx="8">
                  <c:v>472.74117</c:v>
                </c:pt>
                <c:pt idx="9">
                  <c:v>427.13520103260504</c:v>
                </c:pt>
                <c:pt idx="10">
                  <c:v>470.193232755143</c:v>
                </c:pt>
                <c:pt idx="11">
                  <c:v>486.66978899055</c:v>
                </c:pt>
                <c:pt idx="12">
                  <c:v>559.5009</c:v>
                </c:pt>
                <c:pt idx="13">
                  <c:v>552.2580899999999</c:v>
                </c:pt>
                <c:pt idx="14">
                  <c:v>537.15216</c:v>
                </c:pt>
                <c:pt idx="15">
                  <c:v>423.71199</c:v>
                </c:pt>
                <c:pt idx="16">
                  <c:v>447.24804</c:v>
                </c:pt>
              </c:numCache>
            </c:numRef>
          </c:val>
        </c:ser>
        <c:ser>
          <c:idx val="2"/>
          <c:order val="2"/>
          <c:tx>
            <c:strRef>
              <c:f>'DATI PER GRAFICI'!$A$46</c:f>
              <c:strCache>
                <c:ptCount val="1"/>
                <c:pt idx="0">
                  <c:v>Legnose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GRAFICI'!$B$46:$R$46</c:f>
              <c:numCache>
                <c:ptCount val="17"/>
                <c:pt idx="0">
                  <c:v>295.289782933166</c:v>
                </c:pt>
                <c:pt idx="1">
                  <c:v>341.679923835271</c:v>
                </c:pt>
                <c:pt idx="2">
                  <c:v>344.404137934151</c:v>
                </c:pt>
                <c:pt idx="3">
                  <c:v>330.740404058163</c:v>
                </c:pt>
                <c:pt idx="4">
                  <c:v>364.062289443946</c:v>
                </c:pt>
                <c:pt idx="5">
                  <c:v>318.54720976258403</c:v>
                </c:pt>
                <c:pt idx="6">
                  <c:v>316.981294210976</c:v>
                </c:pt>
                <c:pt idx="7">
                  <c:v>339.64029926851396</c:v>
                </c:pt>
                <c:pt idx="8">
                  <c:v>391.334070306509</c:v>
                </c:pt>
                <c:pt idx="9">
                  <c:v>364.986925143522</c:v>
                </c:pt>
                <c:pt idx="10">
                  <c:v>372.80440491259805</c:v>
                </c:pt>
                <c:pt idx="11">
                  <c:v>386.11419889037103</c:v>
                </c:pt>
                <c:pt idx="12">
                  <c:v>409.63520147635995</c:v>
                </c:pt>
                <c:pt idx="13">
                  <c:v>445.749006547125</c:v>
                </c:pt>
                <c:pt idx="14">
                  <c:v>444.646003667815</c:v>
                </c:pt>
                <c:pt idx="15">
                  <c:v>439.626183058431</c:v>
                </c:pt>
                <c:pt idx="16">
                  <c:v>413.480468426386</c:v>
                </c:pt>
              </c:numCache>
            </c:numRef>
          </c:val>
        </c:ser>
        <c:ser>
          <c:idx val="3"/>
          <c:order val="3"/>
          <c:tx>
            <c:strRef>
              <c:f>'DATI PER GRAFICI'!$A$47</c:f>
              <c:strCache>
                <c:ptCount val="1"/>
                <c:pt idx="0">
                  <c:v>Carni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GRAFICI'!$B$47:$R$47</c:f>
              <c:numCache>
                <c:ptCount val="17"/>
                <c:pt idx="0">
                  <c:v>1953.6957809902199</c:v>
                </c:pt>
                <c:pt idx="1">
                  <c:v>2288.8478233291503</c:v>
                </c:pt>
                <c:pt idx="2">
                  <c:v>2111.89737721818</c:v>
                </c:pt>
                <c:pt idx="3">
                  <c:v>2162.80598091388</c:v>
                </c:pt>
                <c:pt idx="4">
                  <c:v>2116.3345154428303</c:v>
                </c:pt>
                <c:pt idx="5">
                  <c:v>2018.59035576427</c:v>
                </c:pt>
                <c:pt idx="6">
                  <c:v>2128.6546380420996</c:v>
                </c:pt>
                <c:pt idx="7">
                  <c:v>2180.96229229324</c:v>
                </c:pt>
                <c:pt idx="8">
                  <c:v>2284.54450783819</c:v>
                </c:pt>
                <c:pt idx="9">
                  <c:v>2191.18586516106</c:v>
                </c:pt>
                <c:pt idx="10">
                  <c:v>2166.77606440916</c:v>
                </c:pt>
                <c:pt idx="11">
                  <c:v>2434.31558179677</c:v>
                </c:pt>
                <c:pt idx="12">
                  <c:v>2575.0220523264998</c:v>
                </c:pt>
                <c:pt idx="13">
                  <c:v>2591.93447678557</c:v>
                </c:pt>
                <c:pt idx="14">
                  <c:v>2490.30060804041</c:v>
                </c:pt>
                <c:pt idx="15">
                  <c:v>2381.73040640424</c:v>
                </c:pt>
                <c:pt idx="16">
                  <c:v>2350.0128458474</c:v>
                </c:pt>
              </c:numCache>
            </c:numRef>
          </c:val>
        </c:ser>
        <c:ser>
          <c:idx val="4"/>
          <c:order val="4"/>
          <c:tx>
            <c:strRef>
              <c:f>'DATI PER GRAFICI'!$A$48</c:f>
              <c:strCache>
                <c:ptCount val="1"/>
                <c:pt idx="0">
                  <c:v>Latte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GRAFICI'!$B$48:$R$48</c:f>
              <c:numCache>
                <c:ptCount val="17"/>
                <c:pt idx="0">
                  <c:v>1385.43746481638</c:v>
                </c:pt>
                <c:pt idx="1">
                  <c:v>1429.98225</c:v>
                </c:pt>
                <c:pt idx="2">
                  <c:v>1440.99025</c:v>
                </c:pt>
                <c:pt idx="3">
                  <c:v>1455.26172</c:v>
                </c:pt>
                <c:pt idx="4">
                  <c:v>1437.29819939554</c:v>
                </c:pt>
                <c:pt idx="5">
                  <c:v>1492.90860178284</c:v>
                </c:pt>
                <c:pt idx="6">
                  <c:v>1454.77610083204</c:v>
                </c:pt>
                <c:pt idx="7">
                  <c:v>1452.2340330749</c:v>
                </c:pt>
                <c:pt idx="8">
                  <c:v>1654.23611127248</c:v>
                </c:pt>
                <c:pt idx="9">
                  <c:v>1443.9074985555899</c:v>
                </c:pt>
                <c:pt idx="10">
                  <c:v>1472.52527424113</c:v>
                </c:pt>
                <c:pt idx="11">
                  <c:v>1657.78109675281</c:v>
                </c:pt>
                <c:pt idx="12">
                  <c:v>1710.62707560928</c:v>
                </c:pt>
                <c:pt idx="13">
                  <c:v>1740.61513152569</c:v>
                </c:pt>
                <c:pt idx="14">
                  <c:v>1737.3794632955799</c:v>
                </c:pt>
                <c:pt idx="15">
                  <c:v>1587.13711425602</c:v>
                </c:pt>
                <c:pt idx="16">
                  <c:v>1505.28752876145</c:v>
                </c:pt>
              </c:numCache>
            </c:numRef>
          </c:val>
        </c:ser>
        <c:ser>
          <c:idx val="5"/>
          <c:order val="5"/>
          <c:tx>
            <c:strRef>
              <c:f>'DATI PER GRAFICI'!$A$49</c:f>
              <c:strCache>
                <c:ptCount val="1"/>
                <c:pt idx="0">
                  <c:v>Altri zootecnici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GRAFICI'!$B$49:$R$49</c:f>
              <c:numCache>
                <c:ptCount val="17"/>
                <c:pt idx="0">
                  <c:v>161.21098813699018</c:v>
                </c:pt>
                <c:pt idx="1">
                  <c:v>159.064926</c:v>
                </c:pt>
                <c:pt idx="2">
                  <c:v>159.18781599999988</c:v>
                </c:pt>
                <c:pt idx="3">
                  <c:v>171.64394600000014</c:v>
                </c:pt>
                <c:pt idx="4">
                  <c:v>164.97826615664007</c:v>
                </c:pt>
                <c:pt idx="5">
                  <c:v>153.02859214587988</c:v>
                </c:pt>
                <c:pt idx="6">
                  <c:v>166.6228637252607</c:v>
                </c:pt>
                <c:pt idx="7">
                  <c:v>180.18480565196</c:v>
                </c:pt>
                <c:pt idx="8">
                  <c:v>190.00094155684042</c:v>
                </c:pt>
                <c:pt idx="9">
                  <c:v>199.35534467003026</c:v>
                </c:pt>
                <c:pt idx="10">
                  <c:v>199.48007283056018</c:v>
                </c:pt>
                <c:pt idx="11">
                  <c:v>203.3114344600201</c:v>
                </c:pt>
                <c:pt idx="12">
                  <c:v>263.27125982661073</c:v>
                </c:pt>
                <c:pt idx="13">
                  <c:v>251.34296685553022</c:v>
                </c:pt>
                <c:pt idx="14">
                  <c:v>242.1078670712593</c:v>
                </c:pt>
                <c:pt idx="15">
                  <c:v>232.63711144276954</c:v>
                </c:pt>
                <c:pt idx="16">
                  <c:v>204.16170005079016</c:v>
                </c:pt>
              </c:numCache>
            </c:numRef>
          </c:val>
        </c:ser>
        <c:ser>
          <c:idx val="6"/>
          <c:order val="6"/>
          <c:tx>
            <c:strRef>
              <c:f>'DATI PER GRAFICI'!$A$50</c:f>
              <c:strCache>
                <c:ptCount val="1"/>
                <c:pt idx="0">
                  <c:v>Servizi annessi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GRAFICI'!$B$50:$R$50</c:f>
              <c:numCache>
                <c:ptCount val="17"/>
                <c:pt idx="0">
                  <c:v>361.95472202511803</c:v>
                </c:pt>
                <c:pt idx="1">
                  <c:v>372.01841758684805</c:v>
                </c:pt>
                <c:pt idx="2">
                  <c:v>381.687776629777</c:v>
                </c:pt>
                <c:pt idx="3">
                  <c:v>389.812639917334</c:v>
                </c:pt>
                <c:pt idx="4">
                  <c:v>403.640016970418</c:v>
                </c:pt>
                <c:pt idx="5">
                  <c:v>402.174467369354</c:v>
                </c:pt>
                <c:pt idx="6">
                  <c:v>414.981138923558</c:v>
                </c:pt>
                <c:pt idx="7">
                  <c:v>428.647738994579</c:v>
                </c:pt>
                <c:pt idx="8">
                  <c:v>453.77683761592</c:v>
                </c:pt>
                <c:pt idx="9">
                  <c:v>464.986589077404</c:v>
                </c:pt>
                <c:pt idx="10">
                  <c:v>474.782340791081</c:v>
                </c:pt>
                <c:pt idx="11">
                  <c:v>488.648681270358</c:v>
                </c:pt>
                <c:pt idx="12">
                  <c:v>514.250170731797</c:v>
                </c:pt>
                <c:pt idx="13">
                  <c:v>530.122358911734</c:v>
                </c:pt>
                <c:pt idx="14">
                  <c:v>547.98895326412</c:v>
                </c:pt>
                <c:pt idx="15">
                  <c:v>550.401158994646</c:v>
                </c:pt>
                <c:pt idx="16">
                  <c:v>565.067590640165</c:v>
                </c:pt>
              </c:numCache>
            </c:numRef>
          </c:val>
        </c:ser>
        <c:axId val="5938904"/>
        <c:axId val="53450137"/>
      </c:areaChart>
      <c:catAx>
        <c:axId val="593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53450137"/>
        <c:crosses val="autoZero"/>
        <c:auto val="1"/>
        <c:lblOffset val="100"/>
        <c:tickLblSkip val="1"/>
        <c:noMultiLvlLbl val="0"/>
      </c:catAx>
      <c:valAx>
        <c:axId val="53450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59389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Nord-Ovest
11.530 mio euro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5675"/>
          <c:y val="0.26075"/>
          <c:w val="0.42725"/>
          <c:h val="0.60075"/>
        </c:manualLayout>
      </c:layout>
      <c:pieChart>
        <c:varyColors val="1"/>
        <c:ser>
          <c:idx val="0"/>
          <c:order val="0"/>
          <c:tx>
            <c:strRef>
              <c:f>'PPB per aree'!$C$37</c:f>
              <c:strCache>
                <c:ptCount val="1"/>
                <c:pt idx="0">
                  <c:v>Nord-ovest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aree'!$C$38:$C$51</c:f>
              <c:numCache>
                <c:ptCount val="14"/>
                <c:pt idx="0">
                  <c:v>1239.4668746449302</c:v>
                </c:pt>
                <c:pt idx="1">
                  <c:v>483.619775705556</c:v>
                </c:pt>
                <c:pt idx="2">
                  <c:v>93.6646407973074</c:v>
                </c:pt>
                <c:pt idx="3">
                  <c:v>421.274827333013</c:v>
                </c:pt>
                <c:pt idx="4">
                  <c:v>526.30062</c:v>
                </c:pt>
                <c:pt idx="5">
                  <c:v>728.448663076595</c:v>
                </c:pt>
                <c:pt idx="6">
                  <c:v>37.5112117105014</c:v>
                </c:pt>
                <c:pt idx="7">
                  <c:v>0.19046102212816002</c:v>
                </c:pt>
                <c:pt idx="8">
                  <c:v>365.455145276696</c:v>
                </c:pt>
                <c:pt idx="9">
                  <c:v>195.78690433003953</c:v>
                </c:pt>
                <c:pt idx="10">
                  <c:v>3400.62628707635</c:v>
                </c:pt>
                <c:pt idx="11">
                  <c:v>1842.29019200795</c:v>
                </c:pt>
                <c:pt idx="12">
                  <c:v>314.3553293960261</c:v>
                </c:pt>
                <c:pt idx="13">
                  <c:v>1881.044635701966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8625"/>
          <c:w val="0.2515"/>
          <c:h val="0.5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Nord-Est
15.185 mio euro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6225"/>
          <c:y val="0.26675"/>
          <c:w val="0.4155"/>
          <c:h val="0.5925"/>
        </c:manualLayout>
      </c:layout>
      <c:pieChart>
        <c:varyColors val="1"/>
        <c:ser>
          <c:idx val="0"/>
          <c:order val="0"/>
          <c:tx>
            <c:strRef>
              <c:f>'PPB per aree'!$D$37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aree'!$D$38:$D$51</c:f>
              <c:numCache>
                <c:ptCount val="14"/>
                <c:pt idx="0">
                  <c:v>1272.84822589688</c:v>
                </c:pt>
                <c:pt idx="1">
                  <c:v>1407.15743745425</c:v>
                </c:pt>
                <c:pt idx="2">
                  <c:v>386.329186585186</c:v>
                </c:pt>
                <c:pt idx="3">
                  <c:v>126.009274539141</c:v>
                </c:pt>
                <c:pt idx="4">
                  <c:v>369.183</c:v>
                </c:pt>
                <c:pt idx="5">
                  <c:v>1846.2888868265102</c:v>
                </c:pt>
                <c:pt idx="6">
                  <c:v>20.2198492203663</c:v>
                </c:pt>
                <c:pt idx="7">
                  <c:v>0</c:v>
                </c:pt>
                <c:pt idx="8">
                  <c:v>1473.18138779129</c:v>
                </c:pt>
                <c:pt idx="9">
                  <c:v>152.2939474126233</c:v>
                </c:pt>
                <c:pt idx="10">
                  <c:v>3262.65982075287</c:v>
                </c:pt>
                <c:pt idx="11">
                  <c:v>1424.19245101167</c:v>
                </c:pt>
                <c:pt idx="12">
                  <c:v>448.0083699670355</c:v>
                </c:pt>
                <c:pt idx="13">
                  <c:v>2996.6373798927207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8475"/>
          <c:w val="0.2515"/>
          <c:h val="0.5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Centro
 7.824 mio euro</a:t>
            </a:r>
          </a:p>
        </c:rich>
      </c:tx>
      <c:layout>
        <c:manualLayout>
          <c:xMode val="factor"/>
          <c:yMode val="factor"/>
          <c:x val="-0.05275"/>
          <c:y val="0.016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4825"/>
          <c:y val="0.22825"/>
          <c:w val="0.44325"/>
          <c:h val="0.62775"/>
        </c:manualLayout>
      </c:layout>
      <c:pieChart>
        <c:varyColors val="1"/>
        <c:ser>
          <c:idx val="0"/>
          <c:order val="0"/>
          <c:tx>
            <c:strRef>
              <c:f>'PPB per aree'!$E$37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aree'!$E$38:$E$51</c:f>
              <c:numCache>
                <c:ptCount val="14"/>
                <c:pt idx="0">
                  <c:v>590.7270800311186</c:v>
                </c:pt>
                <c:pt idx="1">
                  <c:v>1014.69860830303</c:v>
                </c:pt>
                <c:pt idx="2">
                  <c:v>128.507817028814</c:v>
                </c:pt>
                <c:pt idx="3">
                  <c:v>167.411884716016</c:v>
                </c:pt>
                <c:pt idx="4">
                  <c:v>166.53879</c:v>
                </c:pt>
                <c:pt idx="5">
                  <c:v>897.1317106730729</c:v>
                </c:pt>
                <c:pt idx="6">
                  <c:v>186.03576206294102</c:v>
                </c:pt>
                <c:pt idx="7">
                  <c:v>0.8523914006847471</c:v>
                </c:pt>
                <c:pt idx="8">
                  <c:v>325.065963295786</c:v>
                </c:pt>
                <c:pt idx="9">
                  <c:v>787.1290674103052</c:v>
                </c:pt>
                <c:pt idx="10">
                  <c:v>1187.9161808815602</c:v>
                </c:pt>
                <c:pt idx="11">
                  <c:v>458.822485577985</c:v>
                </c:pt>
                <c:pt idx="12">
                  <c:v>167.32323687474764</c:v>
                </c:pt>
                <c:pt idx="13">
                  <c:v>1745.541464003974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6225"/>
          <c:w val="0.2515"/>
          <c:h val="0.5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Sud e Isole
18.037 mio euro</a:t>
            </a:r>
          </a:p>
        </c:rich>
      </c:tx>
      <c:layout>
        <c:manualLayout>
          <c:xMode val="factor"/>
          <c:yMode val="factor"/>
          <c:x val="-0.0115"/>
          <c:y val="0.013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4125"/>
          <c:y val="0.2215"/>
          <c:w val="0.45725"/>
          <c:h val="0.6415"/>
        </c:manualLayout>
      </c:layout>
      <c:pieChart>
        <c:varyColors val="1"/>
        <c:ser>
          <c:idx val="0"/>
          <c:order val="0"/>
          <c:tx>
            <c:strRef>
              <c:f>'PPB per aree'!$F$37</c:f>
              <c:strCache>
                <c:ptCount val="1"/>
                <c:pt idx="0">
                  <c:v>Sud e isole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aree'!$F$38:$F$51</c:f>
              <c:numCache>
                <c:ptCount val="14"/>
                <c:pt idx="0">
                  <c:v>1215.6824737501438</c:v>
                </c:pt>
                <c:pt idx="1">
                  <c:v>4548.418230186784</c:v>
                </c:pt>
                <c:pt idx="2">
                  <c:v>56.614124009612624</c:v>
                </c:pt>
                <c:pt idx="3">
                  <c:v>409.89009951199</c:v>
                </c:pt>
                <c:pt idx="4">
                  <c:v>293.34807</c:v>
                </c:pt>
                <c:pt idx="5">
                  <c:v>1901.996480920462</c:v>
                </c:pt>
                <c:pt idx="6">
                  <c:v>1012.0292845013912</c:v>
                </c:pt>
                <c:pt idx="7">
                  <c:v>970.7356837355761</c:v>
                </c:pt>
                <c:pt idx="8">
                  <c:v>1049.1245922331882</c:v>
                </c:pt>
                <c:pt idx="9">
                  <c:v>192.5051204659419</c:v>
                </c:pt>
                <c:pt idx="10">
                  <c:v>1798.0087585245892</c:v>
                </c:pt>
                <c:pt idx="11">
                  <c:v>863.7244031089854</c:v>
                </c:pt>
                <c:pt idx="12">
                  <c:v>293.244814237668</c:v>
                </c:pt>
                <c:pt idx="13">
                  <c:v>3431.7086121013403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6375"/>
          <c:w val="0.2515"/>
          <c:h val="0.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Distribuzione percentuale della PPB 2016 per regioni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025"/>
          <c:w val="0.97325"/>
          <c:h val="0.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'DATI PER GRAFICI'!$A$78</c:f>
              <c:strCache>
                <c:ptCount val="1"/>
                <c:pt idx="0">
                  <c:v>Erbacee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GRAFICI'!$B$78:$W$78</c:f>
              <c:numCache>
                <c:ptCount val="22"/>
                <c:pt idx="0">
                  <c:v>13562.320560493801</c:v>
                </c:pt>
                <c:pt idx="1">
                  <c:v>389.01702605225404</c:v>
                </c:pt>
                <c:pt idx="2">
                  <c:v>1311.44569378227</c:v>
                </c:pt>
                <c:pt idx="3">
                  <c:v>537.635753547793</c:v>
                </c:pt>
                <c:pt idx="4">
                  <c:v>308.18116653614896</c:v>
                </c:pt>
                <c:pt idx="5">
                  <c:v>1608.97505580383</c:v>
                </c:pt>
                <c:pt idx="6">
                  <c:v>1411.6097720743599</c:v>
                </c:pt>
                <c:pt idx="7">
                  <c:v>144.492139408014</c:v>
                </c:pt>
                <c:pt idx="8">
                  <c:v>519.248320253883</c:v>
                </c:pt>
                <c:pt idx="9">
                  <c:v>942.255533559103</c:v>
                </c:pt>
                <c:pt idx="10">
                  <c:v>350.548450375622</c:v>
                </c:pt>
                <c:pt idx="11">
                  <c:v>212.406975465742</c:v>
                </c:pt>
                <c:pt idx="12">
                  <c:v>396.13443067851597</c:v>
                </c:pt>
                <c:pt idx="13">
                  <c:v>1496.69036726152</c:v>
                </c:pt>
                <c:pt idx="14">
                  <c:v>245.680399572697</c:v>
                </c:pt>
                <c:pt idx="15">
                  <c:v>1393.98944371063</c:v>
                </c:pt>
                <c:pt idx="16">
                  <c:v>55.983913930616104</c:v>
                </c:pt>
                <c:pt idx="17">
                  <c:v>1035.8519975801898</c:v>
                </c:pt>
                <c:pt idx="18">
                  <c:v>364.54236673210397</c:v>
                </c:pt>
                <c:pt idx="19">
                  <c:v>2.07950472287304</c:v>
                </c:pt>
                <c:pt idx="20">
                  <c:v>835.552249445636</c:v>
                </c:pt>
              </c:numCache>
            </c:numRef>
          </c:val>
        </c:ser>
        <c:ser>
          <c:idx val="1"/>
          <c:order val="1"/>
          <c:tx>
            <c:strRef>
              <c:f>'DATI PER GRAFICI'!$A$79</c:f>
              <c:strCache>
                <c:ptCount val="1"/>
                <c:pt idx="0">
                  <c:v>Foraggere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GRAFICI'!$B$79:$W$79</c:f>
              <c:numCache>
                <c:ptCount val="22"/>
                <c:pt idx="0">
                  <c:v>1355.37048</c:v>
                </c:pt>
                <c:pt idx="1">
                  <c:v>126.45929</c:v>
                </c:pt>
                <c:pt idx="2">
                  <c:v>25.933130000000002</c:v>
                </c:pt>
                <c:pt idx="3">
                  <c:v>14.846350000000001</c:v>
                </c:pt>
                <c:pt idx="4">
                  <c:v>10.28519</c:v>
                </c:pt>
                <c:pt idx="5">
                  <c:v>18.84301</c:v>
                </c:pt>
                <c:pt idx="6">
                  <c:v>73.10275</c:v>
                </c:pt>
                <c:pt idx="7">
                  <c:v>4.685350000000001</c:v>
                </c:pt>
                <c:pt idx="8">
                  <c:v>19.193</c:v>
                </c:pt>
                <c:pt idx="9">
                  <c:v>77.901</c:v>
                </c:pt>
                <c:pt idx="10">
                  <c:v>17.81562</c:v>
                </c:pt>
                <c:pt idx="11">
                  <c:v>25.58314</c:v>
                </c:pt>
                <c:pt idx="12">
                  <c:v>45.23903</c:v>
                </c:pt>
                <c:pt idx="13">
                  <c:v>212.35360999999997</c:v>
                </c:pt>
                <c:pt idx="14">
                  <c:v>18.50431</c:v>
                </c:pt>
                <c:pt idx="15">
                  <c:v>57.454809999999995</c:v>
                </c:pt>
                <c:pt idx="16">
                  <c:v>80.87027</c:v>
                </c:pt>
                <c:pt idx="17">
                  <c:v>447.24804</c:v>
                </c:pt>
                <c:pt idx="18">
                  <c:v>1.7160799999999998</c:v>
                </c:pt>
                <c:pt idx="19">
                  <c:v>1.7160799999999998</c:v>
                </c:pt>
                <c:pt idx="20">
                  <c:v>75.62042</c:v>
                </c:pt>
              </c:numCache>
            </c:numRef>
          </c:val>
        </c:ser>
        <c:ser>
          <c:idx val="2"/>
          <c:order val="2"/>
          <c:tx>
            <c:strRef>
              <c:f>'DATI PER GRAFICI'!$A$80</c:f>
              <c:strCache>
                <c:ptCount val="1"/>
                <c:pt idx="0">
                  <c:v>Legnose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GRAFICI'!$B$80:$W$80</c:f>
              <c:numCache>
                <c:ptCount val="22"/>
                <c:pt idx="0">
                  <c:v>12141.9825133661</c:v>
                </c:pt>
                <c:pt idx="1">
                  <c:v>229.95990274569</c:v>
                </c:pt>
                <c:pt idx="2">
                  <c:v>1490.94039577916</c:v>
                </c:pt>
                <c:pt idx="3">
                  <c:v>690.186334777665</c:v>
                </c:pt>
                <c:pt idx="4">
                  <c:v>131.65717380104</c:v>
                </c:pt>
                <c:pt idx="5">
                  <c:v>1531.13032418937</c:v>
                </c:pt>
                <c:pt idx="6">
                  <c:v>730.237470883264</c:v>
                </c:pt>
                <c:pt idx="7">
                  <c:v>48.5621874975008</c:v>
                </c:pt>
                <c:pt idx="8">
                  <c:v>273.717372182818</c:v>
                </c:pt>
                <c:pt idx="9">
                  <c:v>603.619426974526</c:v>
                </c:pt>
                <c:pt idx="10">
                  <c:v>124.806676236332</c:v>
                </c:pt>
                <c:pt idx="11">
                  <c:v>110.690274592986</c:v>
                </c:pt>
                <c:pt idx="12">
                  <c:v>1357.09851703895</c:v>
                </c:pt>
                <c:pt idx="13">
                  <c:v>1231.28002645248</c:v>
                </c:pt>
                <c:pt idx="14">
                  <c:v>274.61083339798</c:v>
                </c:pt>
                <c:pt idx="15">
                  <c:v>1298.65602522875</c:v>
                </c:pt>
                <c:pt idx="16">
                  <c:v>687.437186171585</c:v>
                </c:pt>
                <c:pt idx="17">
                  <c:v>413.480468426386</c:v>
                </c:pt>
                <c:pt idx="18">
                  <c:v>51.6090684560846</c:v>
                </c:pt>
                <c:pt idx="19">
                  <c:v>4.03754207447129</c:v>
                </c:pt>
                <c:pt idx="20">
                  <c:v>858.265306459022</c:v>
                </c:pt>
              </c:numCache>
            </c:numRef>
          </c:val>
        </c:ser>
        <c:ser>
          <c:idx val="3"/>
          <c:order val="3"/>
          <c:tx>
            <c:strRef>
              <c:f>'DATI PER GRAFICI'!$A$81</c:f>
              <c:strCache>
                <c:ptCount val="1"/>
                <c:pt idx="0">
                  <c:v>Carni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GRAFICI'!$B$81:$W$81</c:f>
              <c:numCache>
                <c:ptCount val="22"/>
                <c:pt idx="0">
                  <c:v>9649.211047235369</c:v>
                </c:pt>
                <c:pt idx="1">
                  <c:v>327.115222141437</c:v>
                </c:pt>
                <c:pt idx="2">
                  <c:v>295.911874348354</c:v>
                </c:pt>
                <c:pt idx="3">
                  <c:v>167.798345063991</c:v>
                </c:pt>
                <c:pt idx="4">
                  <c:v>110.292783315776</c:v>
                </c:pt>
                <c:pt idx="5">
                  <c:v>156.85824128647</c:v>
                </c:pt>
                <c:pt idx="6">
                  <c:v>388.079184818301</c:v>
                </c:pt>
                <c:pt idx="7">
                  <c:v>142.929345227481</c:v>
                </c:pt>
                <c:pt idx="8">
                  <c:v>209.02376232278198</c:v>
                </c:pt>
                <c:pt idx="9">
                  <c:v>357.57469738555</c:v>
                </c:pt>
                <c:pt idx="10">
                  <c:v>295.79842570498204</c:v>
                </c:pt>
                <c:pt idx="11">
                  <c:v>200.74331591478602</c:v>
                </c:pt>
                <c:pt idx="12">
                  <c:v>333.79974187624</c:v>
                </c:pt>
                <c:pt idx="13">
                  <c:v>1435.28496706193</c:v>
                </c:pt>
                <c:pt idx="14">
                  <c:v>206.913793773376</c:v>
                </c:pt>
                <c:pt idx="15">
                  <c:v>1469.3616774233</c:v>
                </c:pt>
                <c:pt idx="16">
                  <c:v>151.099382494255</c:v>
                </c:pt>
                <c:pt idx="17">
                  <c:v>2350.0128458474</c:v>
                </c:pt>
                <c:pt idx="18">
                  <c:v>58.3399509496057</c:v>
                </c:pt>
                <c:pt idx="19">
                  <c:v>25.146081006350702</c:v>
                </c:pt>
                <c:pt idx="20">
                  <c:v>967.127409272993</c:v>
                </c:pt>
              </c:numCache>
            </c:numRef>
          </c:val>
        </c:ser>
        <c:ser>
          <c:idx val="4"/>
          <c:order val="4"/>
          <c:tx>
            <c:strRef>
              <c:f>'DATI PER GRAFICI'!$A$82</c:f>
              <c:strCache>
                <c:ptCount val="1"/>
                <c:pt idx="0">
                  <c:v>Latte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GRAFICI'!$B$82:$W$82</c:f>
              <c:numCache>
                <c:ptCount val="22"/>
                <c:pt idx="0">
                  <c:v>4589.02953170659</c:v>
                </c:pt>
                <c:pt idx="1">
                  <c:v>347.97863550011596</c:v>
                </c:pt>
                <c:pt idx="2">
                  <c:v>90.18927869664029</c:v>
                </c:pt>
                <c:pt idx="3">
                  <c:v>38.5160443183243</c:v>
                </c:pt>
                <c:pt idx="4">
                  <c:v>28.7487501666237</c:v>
                </c:pt>
                <c:pt idx="5">
                  <c:v>113.1268264227</c:v>
                </c:pt>
                <c:pt idx="6">
                  <c:v>180.762466309274</c:v>
                </c:pt>
                <c:pt idx="7">
                  <c:v>34.296395039006796</c:v>
                </c:pt>
                <c:pt idx="8">
                  <c:v>30.1060066562968</c:v>
                </c:pt>
                <c:pt idx="9">
                  <c:v>294.745976039131</c:v>
                </c:pt>
                <c:pt idx="10">
                  <c:v>26.5406243161436</c:v>
                </c:pt>
                <c:pt idx="11">
                  <c:v>32.1242790576192</c:v>
                </c:pt>
                <c:pt idx="12">
                  <c:v>105.411606165092</c:v>
                </c:pt>
                <c:pt idx="13">
                  <c:v>681.422447437732</c:v>
                </c:pt>
                <c:pt idx="14">
                  <c:v>122.778545119214</c:v>
                </c:pt>
                <c:pt idx="15">
                  <c:v>380.078666508114</c:v>
                </c:pt>
                <c:pt idx="16">
                  <c:v>239.91279194660498</c:v>
                </c:pt>
                <c:pt idx="17">
                  <c:v>1505.28752876145</c:v>
                </c:pt>
                <c:pt idx="18">
                  <c:v>10.499367964187</c:v>
                </c:pt>
                <c:pt idx="19">
                  <c:v>18.9346481827892</c:v>
                </c:pt>
                <c:pt idx="20">
                  <c:v>307.56864709953203</c:v>
                </c:pt>
              </c:numCache>
            </c:numRef>
          </c:val>
        </c:ser>
        <c:ser>
          <c:idx val="5"/>
          <c:order val="5"/>
          <c:tx>
            <c:strRef>
              <c:f>'DATI PER GRAFICI'!$A$83</c:f>
              <c:strCache>
                <c:ptCount val="1"/>
                <c:pt idx="0">
                  <c:v>Altri zootecnici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GRAFICI'!$B$83:$W$83</c:f>
              <c:numCache>
                <c:ptCount val="22"/>
                <c:pt idx="0">
                  <c:v>1222.9317504754401</c:v>
                </c:pt>
                <c:pt idx="1">
                  <c:v>17.692476670187023</c:v>
                </c:pt>
                <c:pt idx="2">
                  <c:v>79.54561111445368</c:v>
                </c:pt>
                <c:pt idx="3">
                  <c:v>28.940058614810702</c:v>
                </c:pt>
                <c:pt idx="4">
                  <c:v>9.305250587320282</c:v>
                </c:pt>
                <c:pt idx="5">
                  <c:v>39.577921265607976</c:v>
                </c:pt>
                <c:pt idx="6">
                  <c:v>74.82637397137398</c:v>
                </c:pt>
                <c:pt idx="7">
                  <c:v>7.921305457972201</c:v>
                </c:pt>
                <c:pt idx="8">
                  <c:v>35.435816555937244</c:v>
                </c:pt>
                <c:pt idx="9">
                  <c:v>43.20302101480303</c:v>
                </c:pt>
                <c:pt idx="10">
                  <c:v>47.44086041870041</c:v>
                </c:pt>
                <c:pt idx="11">
                  <c:v>36.70352385032377</c:v>
                </c:pt>
                <c:pt idx="12">
                  <c:v>39.975831590920016</c:v>
                </c:pt>
                <c:pt idx="13">
                  <c:v>249.64179904795787</c:v>
                </c:pt>
                <c:pt idx="14">
                  <c:v>15.431205596616971</c:v>
                </c:pt>
                <c:pt idx="15">
                  <c:v>174.66528947971594</c:v>
                </c:pt>
                <c:pt idx="16">
                  <c:v>8.270075842747</c:v>
                </c:pt>
                <c:pt idx="17">
                  <c:v>204.1617000507901</c:v>
                </c:pt>
                <c:pt idx="18">
                  <c:v>13.753001996888601</c:v>
                </c:pt>
                <c:pt idx="19">
                  <c:v>1.0531797040929014</c:v>
                </c:pt>
                <c:pt idx="20">
                  <c:v>95.38744764425506</c:v>
                </c:pt>
              </c:numCache>
            </c:numRef>
          </c:val>
        </c:ser>
        <c:ser>
          <c:idx val="6"/>
          <c:order val="6"/>
          <c:tx>
            <c:strRef>
              <c:f>'DATI PER GRAFICI'!$A$84</c:f>
              <c:strCache>
                <c:ptCount val="1"/>
                <c:pt idx="0">
                  <c:v>Servizi annessi e secondarie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GRAFICI'!$B$84:$W$84</c:f>
              <c:numCache>
                <c:ptCount val="22"/>
                <c:pt idx="0">
                  <c:v>10054.9320917</c:v>
                </c:pt>
                <c:pt idx="1">
                  <c:v>394.6587842587617</c:v>
                </c:pt>
                <c:pt idx="2">
                  <c:v>833.1611431379968</c:v>
                </c:pt>
                <c:pt idx="3">
                  <c:v>365.1023548812933</c:v>
                </c:pt>
                <c:pt idx="4">
                  <c:v>252.63154925052092</c:v>
                </c:pt>
                <c:pt idx="5">
                  <c:v>761.909598455652</c:v>
                </c:pt>
                <c:pt idx="6">
                  <c:v>488.7870154723241</c:v>
                </c:pt>
                <c:pt idx="7">
                  <c:v>111.2959616037776</c:v>
                </c:pt>
                <c:pt idx="8">
                  <c:v>224.16220504100582</c:v>
                </c:pt>
                <c:pt idx="9">
                  <c:v>495.8510144155576</c:v>
                </c:pt>
                <c:pt idx="10">
                  <c:v>375.9889221577575</c:v>
                </c:pt>
                <c:pt idx="11">
                  <c:v>191.82106189669653</c:v>
                </c:pt>
                <c:pt idx="12">
                  <c:v>681.8804655339634</c:v>
                </c:pt>
                <c:pt idx="13">
                  <c:v>1184.4125154935834</c:v>
                </c:pt>
                <c:pt idx="14">
                  <c:v>260.2208420416331</c:v>
                </c:pt>
                <c:pt idx="15">
                  <c:v>916.5190666585456</c:v>
                </c:pt>
                <c:pt idx="16">
                  <c:v>635.4849556989614</c:v>
                </c:pt>
                <c:pt idx="17">
                  <c:v>1082.4566452721358</c:v>
                </c:pt>
                <c:pt idx="18">
                  <c:v>96.85970332799525</c:v>
                </c:pt>
                <c:pt idx="19">
                  <c:v>33.276282089415645</c:v>
                </c:pt>
                <c:pt idx="20">
                  <c:v>668.4520050124223</c:v>
                </c:pt>
              </c:numCache>
            </c:numRef>
          </c:val>
        </c:ser>
        <c:overlap val="100"/>
        <c:gapWidth val="70"/>
        <c:axId val="16978748"/>
        <c:axId val="18591005"/>
      </c:barChart>
      <c:catAx>
        <c:axId val="16978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591005"/>
        <c:crosses val="autoZero"/>
        <c:auto val="1"/>
        <c:lblOffset val="100"/>
        <c:tickLblSkip val="1"/>
        <c:noMultiLvlLbl val="0"/>
      </c:catAx>
      <c:valAx>
        <c:axId val="185910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978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5"/>
          <c:y val="0.9475"/>
          <c:w val="0.716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Dinamica della PPB e del VA Italia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947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GRAFICI'!$A$26</c:f>
              <c:strCache>
                <c:ptCount val="1"/>
                <c:pt idx="0">
                  <c:v>PPB prezzi correnti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GRAFICI'!$B$26:$R$26</c:f>
              <c:numCache>
                <c:ptCount val="17"/>
                <c:pt idx="0">
                  <c:v>46957.7241849944</c:v>
                </c:pt>
                <c:pt idx="1">
                  <c:v>48331.678260766</c:v>
                </c:pt>
                <c:pt idx="2">
                  <c:v>47880.025190423105</c:v>
                </c:pt>
                <c:pt idx="3">
                  <c:v>48682.593115923</c:v>
                </c:pt>
                <c:pt idx="4">
                  <c:v>50984.0596062992</c:v>
                </c:pt>
                <c:pt idx="5">
                  <c:v>46676.437940642405</c:v>
                </c:pt>
                <c:pt idx="6">
                  <c:v>46641.094456499195</c:v>
                </c:pt>
                <c:pt idx="7">
                  <c:v>48605.643565006394</c:v>
                </c:pt>
                <c:pt idx="8">
                  <c:v>51461.8417204224</c:v>
                </c:pt>
                <c:pt idx="9">
                  <c:v>47456.2410932609</c:v>
                </c:pt>
                <c:pt idx="10">
                  <c:v>48115.6366420851</c:v>
                </c:pt>
                <c:pt idx="11">
                  <c:v>52367.9577865711</c:v>
                </c:pt>
                <c:pt idx="12">
                  <c:v>54199.5258212087</c:v>
                </c:pt>
                <c:pt idx="13">
                  <c:v>56460.8993795897</c:v>
                </c:pt>
                <c:pt idx="14">
                  <c:v>53696.503</c:v>
                </c:pt>
                <c:pt idx="15">
                  <c:v>54939.1997290788</c:v>
                </c:pt>
                <c:pt idx="16">
                  <c:v>52575.777974977296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PER GRAFICI'!$A$27</c:f>
              <c:strCache>
                <c:ptCount val="1"/>
                <c:pt idx="0">
                  <c:v>PPB prezzi concatenati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GRAFICI'!$B$27:$R$27</c:f>
              <c:numCache>
                <c:ptCount val="17"/>
                <c:pt idx="0">
                  <c:v>49462.2050250702</c:v>
                </c:pt>
                <c:pt idx="1">
                  <c:v>48954.2636774018</c:v>
                </c:pt>
                <c:pt idx="2">
                  <c:v>47550.6883156918</c:v>
                </c:pt>
                <c:pt idx="3">
                  <c:v>45944.5506572419</c:v>
                </c:pt>
                <c:pt idx="4">
                  <c:v>50447.6140324145</c:v>
                </c:pt>
                <c:pt idx="5">
                  <c:v>48692.8987759923</c:v>
                </c:pt>
                <c:pt idx="6">
                  <c:v>48062.7304760033</c:v>
                </c:pt>
                <c:pt idx="7">
                  <c:v>48465.598281715495</c:v>
                </c:pt>
                <c:pt idx="8">
                  <c:v>49249.6722627619</c:v>
                </c:pt>
                <c:pt idx="9">
                  <c:v>48235.3521918204</c:v>
                </c:pt>
                <c:pt idx="10">
                  <c:v>48115.6366420851</c:v>
                </c:pt>
                <c:pt idx="11">
                  <c:v>48862.5032811766</c:v>
                </c:pt>
                <c:pt idx="12">
                  <c:v>47786.6424336448</c:v>
                </c:pt>
                <c:pt idx="13">
                  <c:v>48081.6105350187</c:v>
                </c:pt>
                <c:pt idx="14">
                  <c:v>47222.4525260437</c:v>
                </c:pt>
                <c:pt idx="15">
                  <c:v>48577.6504251398</c:v>
                </c:pt>
                <c:pt idx="16">
                  <c:v>48338.8867746656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PER GRAFICI'!$A$28</c:f>
              <c:strCache>
                <c:ptCount val="1"/>
                <c:pt idx="0">
                  <c:v>VAPB prezzi correnti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GRAFICI'!$B$28:$R$28</c:f>
              <c:numCache>
                <c:ptCount val="17"/>
                <c:pt idx="0">
                  <c:v>29573.4672963878</c:v>
                </c:pt>
                <c:pt idx="1">
                  <c:v>30217.8119384223</c:v>
                </c:pt>
                <c:pt idx="2">
                  <c:v>29517.579430711197</c:v>
                </c:pt>
                <c:pt idx="3">
                  <c:v>30205.1909310398</c:v>
                </c:pt>
                <c:pt idx="4">
                  <c:v>31438.3387575313</c:v>
                </c:pt>
                <c:pt idx="5">
                  <c:v>27690.208481792</c:v>
                </c:pt>
                <c:pt idx="6">
                  <c:v>27236.7624221763</c:v>
                </c:pt>
                <c:pt idx="7">
                  <c:v>27732.9031503533</c:v>
                </c:pt>
                <c:pt idx="8">
                  <c:v>28147.4212916777</c:v>
                </c:pt>
                <c:pt idx="9">
                  <c:v>25684.521385871</c:v>
                </c:pt>
                <c:pt idx="10">
                  <c:v>25910.032961801302</c:v>
                </c:pt>
                <c:pt idx="11">
                  <c:v>28245.2292477218</c:v>
                </c:pt>
                <c:pt idx="12">
                  <c:v>29366.961172782</c:v>
                </c:pt>
                <c:pt idx="13">
                  <c:v>31416.562800038402</c:v>
                </c:pt>
                <c:pt idx="14">
                  <c:v>29341.795</c:v>
                </c:pt>
                <c:pt idx="15">
                  <c:v>31097.4810290788</c:v>
                </c:pt>
                <c:pt idx="16">
                  <c:v>29124.224784977298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PER GRAFICI'!$A$29</c:f>
              <c:strCache>
                <c:ptCount val="1"/>
                <c:pt idx="0">
                  <c:v>VAPB prezzi concatenati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GRAFICI'!$B$29:$R$29</c:f>
              <c:numCache>
                <c:ptCount val="17"/>
                <c:pt idx="0">
                  <c:v>27152.3139341238</c:v>
                </c:pt>
                <c:pt idx="1">
                  <c:v>26520.1327813756</c:v>
                </c:pt>
                <c:pt idx="2">
                  <c:v>25255.7200397296</c:v>
                </c:pt>
                <c:pt idx="3">
                  <c:v>24177.5591965505</c:v>
                </c:pt>
                <c:pt idx="4">
                  <c:v>27367.707270457</c:v>
                </c:pt>
                <c:pt idx="5">
                  <c:v>26124.5341398325</c:v>
                </c:pt>
                <c:pt idx="6">
                  <c:v>25786.444704944497</c:v>
                </c:pt>
                <c:pt idx="7">
                  <c:v>25855.4377316716</c:v>
                </c:pt>
                <c:pt idx="8">
                  <c:v>26426.632128333098</c:v>
                </c:pt>
                <c:pt idx="9">
                  <c:v>25850.360779123897</c:v>
                </c:pt>
                <c:pt idx="10">
                  <c:v>25910.032961801302</c:v>
                </c:pt>
                <c:pt idx="11">
                  <c:v>26522.556414115803</c:v>
                </c:pt>
                <c:pt idx="12">
                  <c:v>25925.0491782138</c:v>
                </c:pt>
                <c:pt idx="13">
                  <c:v>26432.9261414924</c:v>
                </c:pt>
                <c:pt idx="14">
                  <c:v>25770.3691533143</c:v>
                </c:pt>
                <c:pt idx="15">
                  <c:v>26940.077615510003</c:v>
                </c:pt>
                <c:pt idx="16">
                  <c:v>26772.6861657027</c:v>
                </c:pt>
              </c:numCache>
            </c:numRef>
          </c:val>
          <c:smooth val="0"/>
        </c:ser>
        <c:marker val="1"/>
        <c:axId val="33101318"/>
        <c:axId val="29476407"/>
      </c:line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 val="autoZero"/>
        <c:auto val="1"/>
        <c:lblOffset val="100"/>
        <c:tickLblSkip val="1"/>
        <c:noMultiLvlLbl val="0"/>
      </c:catAx>
      <c:valAx>
        <c:axId val="2947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Milioni di euro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7"/>
          <c:w val="0.592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Dinamica della PPB e del VA Lombardia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947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GRAFICI'!$A$32</c:f>
              <c:strCache>
                <c:ptCount val="1"/>
                <c:pt idx="0">
                  <c:v>PPB prezzi correnti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GRAFICI'!$B$32:$R$32</c:f>
              <c:numCache>
                <c:ptCount val="17"/>
                <c:pt idx="0">
                  <c:v>6008.44079057838</c:v>
                </c:pt>
                <c:pt idx="1">
                  <c:v>6505.49301372178</c:v>
                </c:pt>
                <c:pt idx="2">
                  <c:v>6467.038522303051</c:v>
                </c:pt>
                <c:pt idx="3">
                  <c:v>6426.72624185125</c:v>
                </c:pt>
                <c:pt idx="4">
                  <c:v>6516.54192854906</c:v>
                </c:pt>
                <c:pt idx="5">
                  <c:v>5955.2401199933</c:v>
                </c:pt>
                <c:pt idx="6">
                  <c:v>6124.5682295714705</c:v>
                </c:pt>
                <c:pt idx="7">
                  <c:v>6458.14745555771</c:v>
                </c:pt>
                <c:pt idx="8">
                  <c:v>7069.059666681969</c:v>
                </c:pt>
                <c:pt idx="9">
                  <c:v>6459.95759550849</c:v>
                </c:pt>
                <c:pt idx="10">
                  <c:v>6617.2334314709</c:v>
                </c:pt>
                <c:pt idx="11">
                  <c:v>7479.896320575</c:v>
                </c:pt>
                <c:pt idx="12">
                  <c:v>7780.36851920872</c:v>
                </c:pt>
                <c:pt idx="13">
                  <c:v>7708.35081323915</c:v>
                </c:pt>
                <c:pt idx="14">
                  <c:v>7643.274914149501</c:v>
                </c:pt>
                <c:pt idx="15">
                  <c:v>7147.773667340421</c:v>
                </c:pt>
                <c:pt idx="16">
                  <c:v>7038.49922593835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PER GRAFICI'!$A$33</c:f>
              <c:strCache>
                <c:ptCount val="1"/>
                <c:pt idx="0">
                  <c:v>PPB prezzi concatenati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GRAFICI'!$B$33:$R$33</c:f>
              <c:numCache>
                <c:ptCount val="17"/>
                <c:pt idx="0">
                  <c:v>6167.46473699228</c:v>
                </c:pt>
                <c:pt idx="1">
                  <c:v>6360.96023315172</c:v>
                </c:pt>
                <c:pt idx="2">
                  <c:v>6345.87705505754</c:v>
                </c:pt>
                <c:pt idx="3">
                  <c:v>6117.44458137038</c:v>
                </c:pt>
                <c:pt idx="4">
                  <c:v>6368.18137492202</c:v>
                </c:pt>
                <c:pt idx="5">
                  <c:v>6254.20784957785</c:v>
                </c:pt>
                <c:pt idx="6">
                  <c:v>6228.33524715562</c:v>
                </c:pt>
                <c:pt idx="7">
                  <c:v>6406.31654366125</c:v>
                </c:pt>
                <c:pt idx="8">
                  <c:v>6605.15363311727</c:v>
                </c:pt>
                <c:pt idx="9">
                  <c:v>6591.617294391411</c:v>
                </c:pt>
                <c:pt idx="10">
                  <c:v>6617.2334314709</c:v>
                </c:pt>
                <c:pt idx="11">
                  <c:v>6736.014734975281</c:v>
                </c:pt>
                <c:pt idx="12">
                  <c:v>6720.922462576361</c:v>
                </c:pt>
                <c:pt idx="13">
                  <c:v>6542.29485920439</c:v>
                </c:pt>
                <c:pt idx="14">
                  <c:v>6686.12702162386</c:v>
                </c:pt>
                <c:pt idx="15">
                  <c:v>6654.80274657342</c:v>
                </c:pt>
                <c:pt idx="16">
                  <c:v>6774.00884407758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PER GRAFICI'!$A$34</c:f>
              <c:strCache>
                <c:ptCount val="1"/>
                <c:pt idx="0">
                  <c:v>VAPB prezzi correnti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GRAFICI'!$B$34:$R$34</c:f>
              <c:numCache>
                <c:ptCount val="17"/>
                <c:pt idx="0">
                  <c:v>3481.84396443723</c:v>
                </c:pt>
                <c:pt idx="1">
                  <c:v>3718.9172651056497</c:v>
                </c:pt>
                <c:pt idx="2">
                  <c:v>3572.82589269779</c:v>
                </c:pt>
                <c:pt idx="3">
                  <c:v>3524.04445635584</c:v>
                </c:pt>
                <c:pt idx="4">
                  <c:v>3550.30188235137</c:v>
                </c:pt>
                <c:pt idx="5">
                  <c:v>2980.95952072586</c:v>
                </c:pt>
                <c:pt idx="6">
                  <c:v>3104.44166522821</c:v>
                </c:pt>
                <c:pt idx="7">
                  <c:v>3107.21300017135</c:v>
                </c:pt>
                <c:pt idx="8">
                  <c:v>3207.65898948652</c:v>
                </c:pt>
                <c:pt idx="9">
                  <c:v>2845.97926470457</c:v>
                </c:pt>
                <c:pt idx="10">
                  <c:v>2893.28915555979</c:v>
                </c:pt>
                <c:pt idx="11">
                  <c:v>3299.43435286199</c:v>
                </c:pt>
                <c:pt idx="12">
                  <c:v>3403.2113345798703</c:v>
                </c:pt>
                <c:pt idx="13">
                  <c:v>3419.2781578347</c:v>
                </c:pt>
                <c:pt idx="14">
                  <c:v>3485.13678429907</c:v>
                </c:pt>
                <c:pt idx="15">
                  <c:v>3424.23921332787</c:v>
                </c:pt>
                <c:pt idx="16">
                  <c:v>3270.59414659006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PER GRAFICI'!$A$35</c:f>
              <c:strCache>
                <c:ptCount val="1"/>
                <c:pt idx="0">
                  <c:v>VAPB prezzi concatenati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GRAFICI'!$B$35:$R$35</c:f>
              <c:numCache>
                <c:ptCount val="17"/>
                <c:pt idx="0">
                  <c:v>2751.24899694519</c:v>
                </c:pt>
                <c:pt idx="1">
                  <c:v>2780.12505268109</c:v>
                </c:pt>
                <c:pt idx="2">
                  <c:v>2711.37691526627</c:v>
                </c:pt>
                <c:pt idx="3">
                  <c:v>2579.88745806062</c:v>
                </c:pt>
                <c:pt idx="4">
                  <c:v>2728.56759536197</c:v>
                </c:pt>
                <c:pt idx="5">
                  <c:v>2610.5422994897</c:v>
                </c:pt>
                <c:pt idx="6">
                  <c:v>2630.76970400351</c:v>
                </c:pt>
                <c:pt idx="7">
                  <c:v>2705.56035622332</c:v>
                </c:pt>
                <c:pt idx="8">
                  <c:v>2825.65780118484</c:v>
                </c:pt>
                <c:pt idx="9">
                  <c:v>2844.79690050998</c:v>
                </c:pt>
                <c:pt idx="10">
                  <c:v>2893.28915555979</c:v>
                </c:pt>
                <c:pt idx="11">
                  <c:v>2992.82206579206</c:v>
                </c:pt>
                <c:pt idx="12">
                  <c:v>3019.1839982670804</c:v>
                </c:pt>
                <c:pt idx="13">
                  <c:v>2979.16718792411</c:v>
                </c:pt>
                <c:pt idx="14">
                  <c:v>3072.47511093412</c:v>
                </c:pt>
                <c:pt idx="15">
                  <c:v>3080.7225649998404</c:v>
                </c:pt>
                <c:pt idx="16">
                  <c:v>3153.7413344788797</c:v>
                </c:pt>
              </c:numCache>
            </c:numRef>
          </c:val>
          <c:smooth val="0"/>
        </c:ser>
        <c:marker val="1"/>
        <c:axId val="63961072"/>
        <c:axId val="38778737"/>
      </c:lineChart>
      <c:catAx>
        <c:axId val="6396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8737"/>
        <c:crosses val="autoZero"/>
        <c:auto val="1"/>
        <c:lblOffset val="100"/>
        <c:tickLblSkip val="1"/>
        <c:noMultiLvlLbl val="0"/>
      </c:catAx>
      <c:valAx>
        <c:axId val="3877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Milioni di euro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1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75"/>
          <c:y val="0.74225"/>
          <c:w val="0.671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Peso della produzione agricola lombarda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944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GRAFICI'!$A$38</c:f>
              <c:strCache>
                <c:ptCount val="1"/>
                <c:pt idx="0">
                  <c:v>PPB prezzi correnti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GRAFICI'!$B$38:$R$38</c:f>
              <c:numCache>
                <c:ptCount val="17"/>
                <c:pt idx="0">
                  <c:v>0.12795425874788052</c:v>
                </c:pt>
                <c:pt idx="1">
                  <c:v>0.1346010163069946</c:v>
                </c:pt>
                <c:pt idx="2">
                  <c:v>0.1350675672492457</c:v>
                </c:pt>
                <c:pt idx="3">
                  <c:v>0.13201281670735837</c:v>
                </c:pt>
                <c:pt idx="4">
                  <c:v>0.12781528145993157</c:v>
                </c:pt>
                <c:pt idx="5">
                  <c:v>0.1275855738513396</c:v>
                </c:pt>
                <c:pt idx="6">
                  <c:v>0.13131270397789827</c:v>
                </c:pt>
                <c:pt idx="7">
                  <c:v>0.1328682634748046</c:v>
                </c:pt>
                <c:pt idx="8">
                  <c:v>0.13736507342831153</c:v>
                </c:pt>
                <c:pt idx="9">
                  <c:v>0.13612451063735528</c:v>
                </c:pt>
                <c:pt idx="10">
                  <c:v>0.13752771226314883</c:v>
                </c:pt>
                <c:pt idx="11">
                  <c:v>0.14283345459182858</c:v>
                </c:pt>
                <c:pt idx="12">
                  <c:v>0.14355049054994132</c:v>
                </c:pt>
                <c:pt idx="13">
                  <c:v>0.13652546980195068</c:v>
                </c:pt>
                <c:pt idx="14">
                  <c:v>0.14234213565359183</c:v>
                </c:pt>
                <c:pt idx="15">
                  <c:v>0.13010334519956926</c:v>
                </c:pt>
                <c:pt idx="16">
                  <c:v>0.13387342036647037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PER GRAFICI'!$A$39</c:f>
              <c:strCache>
                <c:ptCount val="1"/>
                <c:pt idx="0">
                  <c:v>PPB prezzi concatenati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GRAFICI'!$B$39:$R$39</c:f>
              <c:numCache>
                <c:ptCount val="17"/>
                <c:pt idx="0">
                  <c:v>0.12469045271771174</c:v>
                </c:pt>
                <c:pt idx="1">
                  <c:v>0.1299367972332113</c:v>
                </c:pt>
                <c:pt idx="2">
                  <c:v>0.13345499886199105</c:v>
                </c:pt>
                <c:pt idx="3">
                  <c:v>0.13314842552293266</c:v>
                </c:pt>
                <c:pt idx="4">
                  <c:v>0.12623354933754097</c:v>
                </c:pt>
                <c:pt idx="5">
                  <c:v>0.1284418879711767</c:v>
                </c:pt>
                <c:pt idx="6">
                  <c:v>0.12958762819905323</c:v>
                </c:pt>
                <c:pt idx="7">
                  <c:v>0.1321827599532212</c:v>
                </c:pt>
                <c:pt idx="8">
                  <c:v>0.13411568706237834</c:v>
                </c:pt>
                <c:pt idx="9">
                  <c:v>0.13665531596365532</c:v>
                </c:pt>
                <c:pt idx="10">
                  <c:v>0.13752771226314883</c:v>
                </c:pt>
                <c:pt idx="11">
                  <c:v>0.1378565215173945</c:v>
                </c:pt>
                <c:pt idx="12">
                  <c:v>0.14064437508680058</c:v>
                </c:pt>
                <c:pt idx="13">
                  <c:v>0.13606646670954417</c:v>
                </c:pt>
                <c:pt idx="14">
                  <c:v>0.14158788169539452</c:v>
                </c:pt>
                <c:pt idx="15">
                  <c:v>0.13699309637934734</c:v>
                </c:pt>
                <c:pt idx="16">
                  <c:v>0.14013580568487224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PER GRAFICI'!$A$40</c:f>
              <c:strCache>
                <c:ptCount val="1"/>
                <c:pt idx="0">
                  <c:v>VAPB prezzi correnti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GRAFICI'!$B$40:$R$40</c:f>
              <c:numCache>
                <c:ptCount val="17"/>
                <c:pt idx="0">
                  <c:v>0.11773539874583844</c:v>
                </c:pt>
                <c:pt idx="1">
                  <c:v>0.12307036898250741</c:v>
                </c:pt>
                <c:pt idx="2">
                  <c:v>0.12104061246229723</c:v>
                </c:pt>
                <c:pt idx="3">
                  <c:v>0.1166701599205725</c:v>
                </c:pt>
                <c:pt idx="4">
                  <c:v>0.11292905486301713</c:v>
                </c:pt>
                <c:pt idx="5">
                  <c:v>0.10765392115722142</c:v>
                </c:pt>
                <c:pt idx="6">
                  <c:v>0.11397983420748124</c:v>
                </c:pt>
                <c:pt idx="7">
                  <c:v>0.11204066820288038</c:v>
                </c:pt>
                <c:pt idx="8">
                  <c:v>0.11395924892185144</c:v>
                </c:pt>
                <c:pt idx="9">
                  <c:v>0.11080522864133015</c:v>
                </c:pt>
                <c:pt idx="10">
                  <c:v>0.11166674931773782</c:v>
                </c:pt>
                <c:pt idx="11">
                  <c:v>0.11681386346432701</c:v>
                </c:pt>
                <c:pt idx="12">
                  <c:v>0.11588571641978564</c:v>
                </c:pt>
                <c:pt idx="13">
                  <c:v>0.10883679986247637</c:v>
                </c:pt>
                <c:pt idx="14">
                  <c:v>0.11877721810472297</c:v>
                </c:pt>
                <c:pt idx="15">
                  <c:v>0.11011307347131795</c:v>
                </c:pt>
                <c:pt idx="16">
                  <c:v>0.1122980670124851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PER GRAFICI'!$A$41</c:f>
              <c:strCache>
                <c:ptCount val="1"/>
                <c:pt idx="0">
                  <c:v>VAPB prezzi concatenati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GRAFICI'!$B$41:$R$41</c:f>
              <c:numCache>
                <c:ptCount val="17"/>
                <c:pt idx="0">
                  <c:v>0.10132650217658042</c:v>
                </c:pt>
                <c:pt idx="1">
                  <c:v>0.10483073654267296</c:v>
                </c:pt>
                <c:pt idx="2">
                  <c:v>0.10735694373397478</c:v>
                </c:pt>
                <c:pt idx="3">
                  <c:v>0.10670586873916957</c:v>
                </c:pt>
                <c:pt idx="4">
                  <c:v>0.0997002623711711</c:v>
                </c:pt>
                <c:pt idx="5">
                  <c:v>0.09992684598763289</c:v>
                </c:pt>
                <c:pt idx="6">
                  <c:v>0.10202141994003018</c:v>
                </c:pt>
                <c:pt idx="7">
                  <c:v>0.10464183141286158</c:v>
                </c:pt>
                <c:pt idx="8">
                  <c:v>0.10692462768100268</c:v>
                </c:pt>
                <c:pt idx="9">
                  <c:v>0.11004863432340822</c:v>
                </c:pt>
                <c:pt idx="10">
                  <c:v>0.11166674931773782</c:v>
                </c:pt>
                <c:pt idx="11">
                  <c:v>0.1128406334239796</c:v>
                </c:pt>
                <c:pt idx="12">
                  <c:v>0.11645817824732466</c:v>
                </c:pt>
                <c:pt idx="13">
                  <c:v>0.1127066739405608</c:v>
                </c:pt>
                <c:pt idx="14">
                  <c:v>0.1192251105389762</c:v>
                </c:pt>
                <c:pt idx="15">
                  <c:v>0.11435462840783353</c:v>
                </c:pt>
                <c:pt idx="16">
                  <c:v>0.11779697094866028</c:v>
                </c:pt>
              </c:numCache>
            </c:numRef>
          </c:val>
          <c:smooth val="0"/>
        </c:ser>
        <c:marker val="1"/>
        <c:axId val="13464314"/>
        <c:axId val="54069963"/>
      </c:line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 val="autoZero"/>
        <c:auto val="1"/>
        <c:lblOffset val="100"/>
        <c:tickLblSkip val="1"/>
        <c:noMultiLvlLbl val="0"/>
      </c:catAx>
      <c:valAx>
        <c:axId val="54069963"/>
        <c:scaling>
          <c:orientation val="minMax"/>
          <c:min val="0.09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Lombardia/Italia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5"/>
          <c:y val="0.1255"/>
          <c:w val="0.5662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pageMargins left="0.75" right="0.75" top="0.55" bottom="0.52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ico13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ico14"/>
  <sheetViews>
    <sheetView workbookViewId="0" zoomScale="87"/>
  </sheetViews>
  <pageMargins left="0.75" right="0.75" top="1" bottom="1" header="0.5" footer="0.5"/>
  <pageSetup blackAndWhite="1"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ico15"/>
  <sheetViews>
    <sheetView workbookViewId="0" zoomScale="87"/>
  </sheetViews>
  <pageMargins left="0.75" right="0.75" top="1" bottom="1" header="0.5" footer="0.5"/>
  <pageSetup blackAndWhite="1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3"/>
  <sheetViews>
    <sheetView workbookViewId="0"/>
  </sheetViews>
  <pageMargins left="0.75" right="0.75" top="0.48" bottom="0.54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/>
  </sheetViews>
  <pageMargins left="0.75" right="0.75" top="0.59" bottom="0.54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/>
  </sheetViews>
  <pageMargins left="0.75" right="0.75" top="0.54" bottom="0.54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/>
  </sheetViews>
  <pageMargins left="0.75" right="0.75" top="0.5" bottom="0.5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ico7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ico10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ico11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ico12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562725"/>
    <xdr:graphicFrame>
      <xdr:nvGraphicFramePr>
        <xdr:cNvPr id="1" name="Chart 1"/>
        <xdr:cNvGraphicFramePr/>
      </xdr:nvGraphicFramePr>
      <xdr:xfrm>
        <a:off x="0" y="0"/>
        <a:ext cx="92964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619875"/>
    <xdr:graphicFrame>
      <xdr:nvGraphicFramePr>
        <xdr:cNvPr id="1" name="Shape 1025"/>
        <xdr:cNvGraphicFramePr/>
      </xdr:nvGraphicFramePr>
      <xdr:xfrm>
        <a:off x="0" y="0"/>
        <a:ext cx="92964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515100"/>
    <xdr:graphicFrame>
      <xdr:nvGraphicFramePr>
        <xdr:cNvPr id="1" name="Shape 1025"/>
        <xdr:cNvGraphicFramePr/>
      </xdr:nvGraphicFramePr>
      <xdr:xfrm>
        <a:off x="0" y="0"/>
        <a:ext cx="92964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562725"/>
    <xdr:graphicFrame>
      <xdr:nvGraphicFramePr>
        <xdr:cNvPr id="1" name="Shape 1025"/>
        <xdr:cNvGraphicFramePr/>
      </xdr:nvGraphicFramePr>
      <xdr:xfrm>
        <a:off x="0" y="0"/>
        <a:ext cx="92964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629400"/>
    <xdr:graphicFrame>
      <xdr:nvGraphicFramePr>
        <xdr:cNvPr id="1" name="Shape 1025"/>
        <xdr:cNvGraphicFramePr/>
      </xdr:nvGraphicFramePr>
      <xdr:xfrm>
        <a:off x="0" y="0"/>
        <a:ext cx="92964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o%20Pretolani\Documenti\Ricerche\Regione%20Sistema%20agroindustriale\Rapporto%20SAA%202008\Tav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1 pie"/>
      <sheetName val="tav.1 vda"/>
      <sheetName val="tav.1 lom"/>
      <sheetName val="tav.1 bol"/>
      <sheetName val="tav.1 tre"/>
      <sheetName val="tav.1 taa"/>
      <sheetName val="tav.1 ven"/>
      <sheetName val="tav.1 fvg"/>
      <sheetName val="tav.1 lig"/>
      <sheetName val="tav.1 ero"/>
      <sheetName val="tav.1 tos"/>
      <sheetName val="tav.1 umb"/>
      <sheetName val="tav.1 mar"/>
      <sheetName val="tav.1 laz"/>
      <sheetName val="tav.1 abr"/>
      <sheetName val="tav.1 mol"/>
      <sheetName val="tav.1 cam"/>
      <sheetName val="tav.1 pug"/>
      <sheetName val="tav.1 bas"/>
      <sheetName val="tav.1 cal"/>
      <sheetName val="tav.1 sic"/>
      <sheetName val="tav.1 sar"/>
      <sheetName val="tav.1 nce"/>
      <sheetName val="tav.1 mez"/>
      <sheetName val="tav.1 ita"/>
    </sheetNames>
    <sheetDataSet>
      <sheetData sheetId="24">
        <row r="10">
          <cell r="A10" t="str">
            <v>COLTIVAZIONI AGRICOLE</v>
          </cell>
        </row>
        <row r="11">
          <cell r="A11" t="str">
            <v>Coltivazioni erbacee</v>
          </cell>
        </row>
        <row r="12">
          <cell r="A12" t="str">
            <v> Cereali</v>
          </cell>
        </row>
        <row r="13">
          <cell r="A13" t="str">
            <v> Legumi secchi</v>
          </cell>
        </row>
        <row r="14">
          <cell r="A14" t="str">
            <v> Patate e ortaggi</v>
          </cell>
        </row>
        <row r="15">
          <cell r="A15" t="str">
            <v> Industriali</v>
          </cell>
        </row>
        <row r="16">
          <cell r="A16" t="str">
            <v> Fiori e piante da vaso</v>
          </cell>
        </row>
        <row r="17">
          <cell r="A17" t="str">
            <v>Coltivazioni foraggere</v>
          </cell>
        </row>
        <row r="18">
          <cell r="A18" t="str">
            <v>Coltivazioni legnose</v>
          </cell>
        </row>
        <row r="19">
          <cell r="A19" t="str">
            <v> Prodotti vitivinicoli</v>
          </cell>
        </row>
        <row r="20">
          <cell r="A20" t="str">
            <v> Prodotti dell'olivicoltura</v>
          </cell>
        </row>
        <row r="21">
          <cell r="A21" t="str">
            <v> Agrumi</v>
          </cell>
        </row>
        <row r="22">
          <cell r="A22" t="str">
            <v> Frutta</v>
          </cell>
        </row>
        <row r="23">
          <cell r="A23" t="str">
            <v> Altre legnose</v>
          </cell>
        </row>
        <row r="24">
          <cell r="A24" t="str">
            <v>ALLEVAMENTI ZOOTECNICI</v>
          </cell>
        </row>
        <row r="25">
          <cell r="A25" t="str">
            <v>Prodotti zootecnici alimentari</v>
          </cell>
        </row>
        <row r="26">
          <cell r="A26" t="str">
            <v> Carni</v>
          </cell>
        </row>
        <row r="27">
          <cell r="A27" t="str">
            <v> Latte</v>
          </cell>
        </row>
        <row r="28">
          <cell r="A28" t="str">
            <v> Uova</v>
          </cell>
        </row>
        <row r="29">
          <cell r="A29" t="str">
            <v> Miele</v>
          </cell>
        </row>
        <row r="30">
          <cell r="A30" t="str">
            <v>Prodotti zootecnici non alimentari</v>
          </cell>
        </row>
        <row r="31">
          <cell r="A31" t="str">
            <v>ATTIVITA' DEI SERVIZI CONNESSI</v>
          </cell>
        </row>
        <row r="32">
          <cell r="A32" t="str">
            <v>Produzione di beni e servizi dell'agricoltura</v>
          </cell>
        </row>
        <row r="33">
          <cell r="A33" t="str">
            <v>(+) Attività secondarie (a)</v>
          </cell>
        </row>
        <row r="34">
          <cell r="A34" t="str">
            <v>(-) Attività secondarie (a)</v>
          </cell>
        </row>
        <row r="35">
          <cell r="A35" t="str">
            <v>Produzione della branca agricoltura</v>
          </cell>
        </row>
        <row r="36">
          <cell r="A36" t="str">
            <v>Consumi intermedi (compreso Sifim)</v>
          </cell>
        </row>
        <row r="37">
          <cell r="A37" t="str">
            <v>Valore aggiunto della branca agricoltura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CN_VAAGSIPET&amp;Coords=%5bTIPO_DATO_BRANCA%5d.%5bP1_C_W2_S1%5d&amp;ShowOnWeb=true&amp;Lang=fr" TargetMode="External" /><Relationship Id="rId2" Type="http://schemas.openxmlformats.org/officeDocument/2006/relationships/hyperlink" Target="http://dati5b.istat.it/OECDStat_Metadata/ShowMetadata.ashx?Dataset=DCCN_VAAGSIPET&amp;Coords=[TIPO_DATO_BRANCA].[P1_C_W2_S1_AS_E]&amp;ShowOnWeb=true&amp;Lang=fr" TargetMode="External" /><Relationship Id="rId3" Type="http://schemas.openxmlformats.org/officeDocument/2006/relationships/hyperlink" Target="http://dati5b.istat.it/OECDStat_Metadata/ShowMetadata.ashx?Dataset=DCCN_VAAGSIPET&amp;Coords=[TIPO_DATO_BRANCA].[P1_C_W2_S1_AS_U]&amp;ShowOnWeb=true&amp;Lang=fr" TargetMode="External" /><Relationship Id="rId4" Type="http://schemas.openxmlformats.org/officeDocument/2006/relationships/hyperlink" Target="http://dati5b.istat.it/OECDStat_Metadata/ShowMetadata.ashx?Dataset=DCCN_VAAGSIPET&amp;Coords=[TIPO_DATO_BRANCA].[B1G_B_W2_S1]&amp;ShowOnWeb=true&amp;Lang=fr" TargetMode="External" /><Relationship Id="rId5" Type="http://schemas.openxmlformats.org/officeDocument/2006/relationships/hyperlink" Target="http://dati5b.istat.it/OECDStat_Metadata/ShowMetadata.ashx?Dataset=DCCN_VAAGSIPET&amp;Coords=[AGRI_ATTPROD].[BS1110]&amp;ShowOnWeb=true&amp;Lang=fr" TargetMode="External" /><Relationship Id="rId6" Type="http://schemas.openxmlformats.org/officeDocument/2006/relationships/hyperlink" Target="http://dati5b.istat.it/OECDStat_Metadata/ShowMetadata.ashx?Dataset=DCCN_VAAGSIPET&amp;Coords=[AGRI_ATTPROD].[BS1130]&amp;ShowOnWeb=true&amp;Lang=fr" TargetMode="External" /><Relationship Id="rId7" Type="http://schemas.openxmlformats.org/officeDocument/2006/relationships/hyperlink" Target="http://dati5b.istat.it/OECDStat_Metadata/ShowMetadata.ashx?Dataset=DCCN_VAAGSIPET&amp;Coords=[AGRI_ATTPROD].[BS1140]&amp;ShowOnWeb=true&amp;Lang=fr" TargetMode="External" /><Relationship Id="rId8" Type="http://schemas.openxmlformats.org/officeDocument/2006/relationships/hyperlink" Target="http://dati5b.istat.it/OECDStat_Metadata/ShowMetadata.ashx?Dataset=DCCN_VAAGSIPET&amp;Coords=[AGRI_ATTPROD].[BS1310]&amp;ShowOnWeb=true&amp;Lang=fr" TargetMode="External" /><Relationship Id="rId9" Type="http://schemas.openxmlformats.org/officeDocument/2006/relationships/hyperlink" Target="http://dati5b.istat.it/OECDStat_Metadata/ShowMetadata.ashx?Dataset=DCCN_VAAGSIPET&amp;Coords=[AGRI_ATTPROD].[BS1320]&amp;ShowOnWeb=true&amp;Lang=fr" TargetMode="External" /><Relationship Id="rId10" Type="http://schemas.openxmlformats.org/officeDocument/2006/relationships/hyperlink" Target="http://dati5b.istat.it/OECDStat_Metadata/ShowMetadata.ashx?Dataset=DCCN_VAAGSIPET&amp;Coords=[AGRI_ATTPROD].[BS1330]&amp;ShowOnWeb=true&amp;Lang=fr" TargetMode="External" /><Relationship Id="rId11" Type="http://schemas.openxmlformats.org/officeDocument/2006/relationships/hyperlink" Target="http://dati5b.istat.it/OECDStat_Metadata/ShowMetadata.ashx?Dataset=DCCN_VAAGSIPET&amp;Coords=[AGRI_ATTPROD].[BS1340]&amp;ShowOnWeb=true&amp;Lang=fr" TargetMode="External" /><Relationship Id="rId12" Type="http://schemas.openxmlformats.org/officeDocument/2006/relationships/hyperlink" Target="http://dati5b.istat.it/OECDStat_Metadata/ShowMetadata.ashx?Dataset=DCCN_VAAGSIPET&amp;Coords=[AGRI_ATTPROD].[BS2110]&amp;ShowOnWeb=true&amp;Lang=fr" TargetMode="External" /><Relationship Id="rId13" Type="http://schemas.openxmlformats.org/officeDocument/2006/relationships/hyperlink" Target="http://dati5b.istat.it/OECDStat_Metadata/ShowMetadata.ashx?Dataset=DCCN_VAAGSIPET&amp;Coords=[AGRI_ATTPROD].[BS2120]&amp;ShowOnWeb=true&amp;Lang=fr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6.421875" style="144" bestFit="1" customWidth="1"/>
    <col min="2" max="2" width="26.57421875" style="144" customWidth="1"/>
    <col min="3" max="3" width="25.7109375" style="144" customWidth="1"/>
    <col min="4" max="4" width="30.7109375" style="144" bestFit="1" customWidth="1"/>
    <col min="5" max="16384" width="9.140625" style="144" customWidth="1"/>
  </cols>
  <sheetData>
    <row r="1" ht="22.5" customHeight="1">
      <c r="A1" s="152" t="s">
        <v>288</v>
      </c>
    </row>
    <row r="2" spans="1:4" ht="193.5" customHeight="1">
      <c r="A2" s="153" t="s">
        <v>289</v>
      </c>
      <c r="B2" s="153"/>
      <c r="C2" s="153"/>
      <c r="D2" s="153"/>
    </row>
    <row r="3" ht="16.5" customHeight="1"/>
    <row r="4" spans="1:4" ht="32.25">
      <c r="A4" s="150" t="s">
        <v>287</v>
      </c>
      <c r="B4" s="150">
        <v>2016</v>
      </c>
      <c r="C4" s="150">
        <v>2015</v>
      </c>
      <c r="D4" s="150" t="s">
        <v>297</v>
      </c>
    </row>
    <row r="5" spans="1:4" ht="32.25">
      <c r="A5" s="145" t="s">
        <v>278</v>
      </c>
      <c r="B5" s="146">
        <v>62027</v>
      </c>
      <c r="C5" s="146">
        <v>58904</v>
      </c>
      <c r="D5" s="147">
        <f>+(B5/C5)-1</f>
        <v>0.05301847073203847</v>
      </c>
    </row>
    <row r="6" spans="1:4" ht="32.25">
      <c r="A6" s="145" t="s">
        <v>280</v>
      </c>
      <c r="B6" s="148">
        <v>61.130314218001836</v>
      </c>
      <c r="C6" s="148">
        <v>54.33887342115985</v>
      </c>
      <c r="D6" s="147">
        <f aca="true" t="shared" si="0" ref="D6:D13">+(B6/C6)-1</f>
        <v>0.12498309900914073</v>
      </c>
    </row>
    <row r="7" spans="1:4" ht="32.25">
      <c r="A7" s="145" t="s">
        <v>279</v>
      </c>
      <c r="B7" s="146">
        <v>3791730</v>
      </c>
      <c r="C7" s="146">
        <v>3200777</v>
      </c>
      <c r="D7" s="147">
        <f t="shared" si="0"/>
        <v>0.18462798251799484</v>
      </c>
    </row>
    <row r="8" spans="1:4" ht="32.25">
      <c r="A8" s="145" t="s">
        <v>284</v>
      </c>
      <c r="B8" s="149">
        <v>17.568810293492326</v>
      </c>
      <c r="C8" s="149">
        <v>19.20304981434277</v>
      </c>
      <c r="D8" s="147">
        <f t="shared" si="0"/>
        <v>-0.08510312354810579</v>
      </c>
    </row>
    <row r="9" spans="1:4" ht="32.25">
      <c r="A9" s="145" t="s">
        <v>282</v>
      </c>
      <c r="B9" s="146">
        <v>66623.7961611011</v>
      </c>
      <c r="C9" s="146">
        <v>61464.6801756026</v>
      </c>
      <c r="D9" s="147">
        <f t="shared" si="0"/>
        <v>0.08393626991565029</v>
      </c>
    </row>
    <row r="10" spans="1:4" ht="32.25">
      <c r="A10" s="145" t="s">
        <v>286</v>
      </c>
      <c r="B10" s="146">
        <f>+B9/B5*1000</f>
        <v>1074.1096000306495</v>
      </c>
      <c r="C10" s="146">
        <f>+C9/C5*1000</f>
        <v>1043.472093161799</v>
      </c>
      <c r="D10" s="147">
        <f>+(B10/C10)-1</f>
        <v>0.029361117627991984</v>
      </c>
    </row>
    <row r="11" ht="17.25" customHeight="1"/>
    <row r="12" spans="1:4" ht="32.25">
      <c r="A12" s="145" t="s">
        <v>281</v>
      </c>
      <c r="B12" s="151">
        <v>18.0944514797682</v>
      </c>
      <c r="C12" s="151">
        <v>18.0944514797682</v>
      </c>
      <c r="D12" s="147">
        <f t="shared" si="0"/>
        <v>0</v>
      </c>
    </row>
    <row r="13" spans="1:4" ht="32.25">
      <c r="A13" s="145" t="s">
        <v>283</v>
      </c>
      <c r="B13" s="146">
        <f>(B7*B12)/1000</f>
        <v>68609.27450938147</v>
      </c>
      <c r="C13" s="146">
        <v>57916.30412405801</v>
      </c>
      <c r="D13" s="147">
        <f t="shared" si="0"/>
        <v>0.18462798251799484</v>
      </c>
    </row>
    <row r="14" spans="1:4" ht="32.25">
      <c r="A14" s="145" t="s">
        <v>285</v>
      </c>
      <c r="B14" s="146">
        <f>+B12*B6</f>
        <v>1106.1195045606182</v>
      </c>
      <c r="C14" s="146">
        <v>1043.472093161799</v>
      </c>
      <c r="D14" s="147">
        <f>+(B14/C14)-1</f>
        <v>0.060037457455132115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29" customWidth="1"/>
    <col min="2" max="16384" width="9.140625" style="29" customWidth="1"/>
  </cols>
  <sheetData>
    <row r="1" ht="12.75">
      <c r="A1" s="28" t="s">
        <v>264</v>
      </c>
    </row>
    <row r="3" spans="1:10" ht="12.75">
      <c r="A3" s="30"/>
      <c r="B3" s="30" t="s">
        <v>265</v>
      </c>
      <c r="C3" s="30" t="s">
        <v>266</v>
      </c>
      <c r="D3" s="30" t="s">
        <v>267</v>
      </c>
      <c r="E3" s="30" t="s">
        <v>272</v>
      </c>
      <c r="F3" s="30" t="s">
        <v>290</v>
      </c>
      <c r="G3" s="101" t="s">
        <v>271</v>
      </c>
      <c r="H3" s="101" t="s">
        <v>291</v>
      </c>
      <c r="I3"/>
      <c r="J3"/>
    </row>
    <row r="4" spans="1:10" ht="13.5">
      <c r="A4" s="31" t="s">
        <v>0</v>
      </c>
      <c r="B4" s="22">
        <v>2175.16621010547</v>
      </c>
      <c r="C4" s="22">
        <v>2036.2564386251402</v>
      </c>
      <c r="D4" s="22">
        <v>2079.52095831642</v>
      </c>
      <c r="E4" s="22">
        <v>1870.63143337855</v>
      </c>
      <c r="F4" s="22">
        <v>1896.58050600657</v>
      </c>
      <c r="G4" s="102">
        <v>0.2617082633611962</v>
      </c>
      <c r="H4" s="102">
        <v>0.269458082628932</v>
      </c>
      <c r="I4" s="103"/>
      <c r="J4"/>
    </row>
    <row r="5" spans="1:10" ht="12.75">
      <c r="A5" s="32" t="s">
        <v>1</v>
      </c>
      <c r="B5" s="23">
        <v>1206.0301086291101</v>
      </c>
      <c r="C5" s="23">
        <v>1038.24934207802</v>
      </c>
      <c r="D5" s="23">
        <v>1097.72279464861</v>
      </c>
      <c r="E5" s="23">
        <v>1007.29326032012</v>
      </c>
      <c r="F5" s="23">
        <v>1035.8519975801898</v>
      </c>
      <c r="G5" s="104">
        <v>0.14092405652443088</v>
      </c>
      <c r="H5" s="104">
        <v>0.1471694411449045</v>
      </c>
      <c r="I5"/>
      <c r="J5"/>
    </row>
    <row r="6" spans="1:10" ht="12.75">
      <c r="A6" s="32" t="s">
        <v>6</v>
      </c>
      <c r="B6" s="23">
        <v>559.5009</v>
      </c>
      <c r="C6" s="23">
        <v>552.2580899999999</v>
      </c>
      <c r="D6" s="23">
        <v>537.15216</v>
      </c>
      <c r="E6" s="23">
        <v>423.71199</v>
      </c>
      <c r="F6" s="23">
        <v>447.24804</v>
      </c>
      <c r="G6" s="104">
        <v>0.05927887615356697</v>
      </c>
      <c r="H6" s="104">
        <v>0.06354309713522407</v>
      </c>
      <c r="I6"/>
      <c r="J6"/>
    </row>
    <row r="7" spans="1:10" ht="12.75">
      <c r="A7" s="32" t="s">
        <v>7</v>
      </c>
      <c r="B7" s="23">
        <v>409.63520147635995</v>
      </c>
      <c r="C7" s="23">
        <v>445.749006547125</v>
      </c>
      <c r="D7" s="23">
        <v>444.646003667815</v>
      </c>
      <c r="E7" s="23">
        <v>439.626183058431</v>
      </c>
      <c r="F7" s="23">
        <v>413.480468426386</v>
      </c>
      <c r="G7" s="104">
        <v>0.061505330683198495</v>
      </c>
      <c r="H7" s="104">
        <v>0.05874554434880429</v>
      </c>
      <c r="I7"/>
      <c r="J7"/>
    </row>
    <row r="8" spans="1:10" ht="13.5">
      <c r="A8" s="31" t="s">
        <v>13</v>
      </c>
      <c r="B8" s="22">
        <v>4548.92038776239</v>
      </c>
      <c r="C8" s="22">
        <v>4583.89257516679</v>
      </c>
      <c r="D8" s="22">
        <v>4469.787938407249</v>
      </c>
      <c r="E8" s="22">
        <v>4201.5046321030295</v>
      </c>
      <c r="F8" s="22">
        <v>4059.46207465964</v>
      </c>
      <c r="G8" s="102">
        <v>0.5878060536948068</v>
      </c>
      <c r="H8" s="102">
        <v>0.5767510863252877</v>
      </c>
      <c r="I8"/>
      <c r="J8"/>
    </row>
    <row r="9" spans="1:10" ht="12.75">
      <c r="A9" s="32" t="s">
        <v>40</v>
      </c>
      <c r="B9" s="23">
        <v>2575.0220523264998</v>
      </c>
      <c r="C9" s="23">
        <v>2591.93447678557</v>
      </c>
      <c r="D9" s="23">
        <v>2490.30060804041</v>
      </c>
      <c r="E9" s="23">
        <v>2381.73040640424</v>
      </c>
      <c r="F9" s="23">
        <v>2350.0128458474</v>
      </c>
      <c r="G9" s="104">
        <v>0.3332129019818903</v>
      </c>
      <c r="H9" s="104">
        <v>0.333879818752712</v>
      </c>
      <c r="I9"/>
      <c r="J9"/>
    </row>
    <row r="10" spans="1:10" ht="12.75">
      <c r="A10" s="32" t="s">
        <v>41</v>
      </c>
      <c r="B10" s="23">
        <v>1710.62707560928</v>
      </c>
      <c r="C10" s="23">
        <v>1740.61513152569</v>
      </c>
      <c r="D10" s="23">
        <v>1737.3794632955799</v>
      </c>
      <c r="E10" s="23">
        <v>1587.13711425602</v>
      </c>
      <c r="F10" s="23">
        <v>1505.28752876145</v>
      </c>
      <c r="G10" s="104">
        <v>0.22204635850572055</v>
      </c>
      <c r="H10" s="104">
        <v>0.21386484255253574</v>
      </c>
      <c r="I10"/>
      <c r="J10"/>
    </row>
    <row r="11" spans="1:10" ht="12.75">
      <c r="A11" s="32" t="s">
        <v>94</v>
      </c>
      <c r="B11" s="23">
        <v>263.27125982661073</v>
      </c>
      <c r="C11" s="23">
        <v>251.34296685553022</v>
      </c>
      <c r="D11" s="23">
        <v>242.1078670712593</v>
      </c>
      <c r="E11" s="23">
        <v>232.63711144276954</v>
      </c>
      <c r="F11" s="23">
        <v>204.16170005079016</v>
      </c>
      <c r="G11" s="104">
        <v>0.03254679320719599</v>
      </c>
      <c r="H11" s="104">
        <v>0.029006425020039975</v>
      </c>
      <c r="I11"/>
      <c r="J11"/>
    </row>
    <row r="12" spans="1:10" ht="13.5">
      <c r="A12" s="33" t="s">
        <v>145</v>
      </c>
      <c r="B12" s="22">
        <v>514.250170731797</v>
      </c>
      <c r="C12" s="22">
        <v>530.122358911734</v>
      </c>
      <c r="D12" s="22">
        <v>547.98895326412</v>
      </c>
      <c r="E12" s="22">
        <v>550.401158994646</v>
      </c>
      <c r="F12" s="22">
        <v>565.067590640165</v>
      </c>
      <c r="G12" s="102">
        <v>0.0770031599502845</v>
      </c>
      <c r="H12" s="102">
        <v>0.08028239721299849</v>
      </c>
      <c r="I12"/>
      <c r="J12"/>
    </row>
    <row r="13" spans="1:10" ht="13.5">
      <c r="A13" s="31" t="s">
        <v>128</v>
      </c>
      <c r="B13" s="22">
        <v>7238.33676859966</v>
      </c>
      <c r="C13" s="22">
        <v>7150.27137270367</v>
      </c>
      <c r="D13" s="22">
        <v>7097.29784998779</v>
      </c>
      <c r="E13" s="22">
        <v>6622.53722447623</v>
      </c>
      <c r="F13" s="22">
        <v>6521.11017130638</v>
      </c>
      <c r="G13" s="102">
        <v>0.9265174770062882</v>
      </c>
      <c r="H13" s="102">
        <v>0.926491566167219</v>
      </c>
      <c r="I13"/>
      <c r="J13"/>
    </row>
    <row r="14" spans="1:10" ht="12.75">
      <c r="A14" s="29" t="s">
        <v>129</v>
      </c>
      <c r="B14" s="23">
        <v>612.270185278751</v>
      </c>
      <c r="C14" s="23">
        <v>627.8592905328039</v>
      </c>
      <c r="D14" s="23">
        <v>613.237265824764</v>
      </c>
      <c r="E14" s="23">
        <v>595.5934083925861</v>
      </c>
      <c r="F14" s="23">
        <v>583.0337000932041</v>
      </c>
      <c r="G14" s="104">
        <v>0.08332572296097862</v>
      </c>
      <c r="H14" s="104">
        <v>0.08283494554415838</v>
      </c>
      <c r="I14"/>
      <c r="J14"/>
    </row>
    <row r="15" spans="1:10" ht="12.75">
      <c r="A15" s="29" t="s">
        <v>130</v>
      </c>
      <c r="B15" s="105">
        <v>-70.2384346696898</v>
      </c>
      <c r="C15" s="105">
        <v>-69.7798499973179</v>
      </c>
      <c r="D15" s="105">
        <v>-67.26020166305871</v>
      </c>
      <c r="E15" s="105">
        <v>-70.3569655283921</v>
      </c>
      <c r="F15" s="105">
        <v>-65.64464546123341</v>
      </c>
      <c r="G15" s="104">
        <v>-0.009843199967266292</v>
      </c>
      <c r="H15" s="104">
        <v>-0.009326511711377205</v>
      </c>
      <c r="I15"/>
      <c r="J15"/>
    </row>
    <row r="16" spans="1:10" ht="13.5">
      <c r="A16" s="31" t="s">
        <v>131</v>
      </c>
      <c r="B16" s="22">
        <v>7780.36851920872</v>
      </c>
      <c r="C16" s="22">
        <v>7708.35081323915</v>
      </c>
      <c r="D16" s="22">
        <v>7643.274914149501</v>
      </c>
      <c r="E16" s="22">
        <v>7147.773667340421</v>
      </c>
      <c r="F16" s="22">
        <v>7038.49922593835</v>
      </c>
      <c r="G16" s="102">
        <v>1</v>
      </c>
      <c r="H16" s="102">
        <v>1</v>
      </c>
      <c r="I16"/>
      <c r="J16"/>
    </row>
    <row r="17" spans="1:10" ht="12.75">
      <c r="A17" s="106" t="s">
        <v>21</v>
      </c>
      <c r="B17" s="23">
        <v>4377.15718462885</v>
      </c>
      <c r="C17" s="23">
        <v>4289.0726554044595</v>
      </c>
      <c r="D17" s="23">
        <v>4158.13812985043</v>
      </c>
      <c r="E17" s="23">
        <v>3723.5344540125498</v>
      </c>
      <c r="F17" s="23">
        <v>3767.9050793482897</v>
      </c>
      <c r="G17" s="104">
        <v>0.5209362561417002</v>
      </c>
      <c r="H17" s="104">
        <v>0.5353279098849322</v>
      </c>
      <c r="I17"/>
      <c r="J17"/>
    </row>
    <row r="18" spans="1:10" ht="13.5">
      <c r="A18" s="107" t="s">
        <v>22</v>
      </c>
      <c r="B18" s="22">
        <v>3403.2113345798703</v>
      </c>
      <c r="C18" s="22">
        <v>3419.2781578347</v>
      </c>
      <c r="D18" s="22">
        <v>3485.13678429907</v>
      </c>
      <c r="E18" s="22">
        <v>3424.23921332787</v>
      </c>
      <c r="F18" s="22">
        <v>3270.59414659006</v>
      </c>
      <c r="G18" s="102">
        <v>0.4790637438582996</v>
      </c>
      <c r="H18" s="102">
        <v>0.4646720901150678</v>
      </c>
      <c r="I18" s="108"/>
      <c r="J18"/>
    </row>
    <row r="19" spans="2:10" ht="12.75">
      <c r="B19" s="23"/>
      <c r="C19" s="23"/>
      <c r="D19" s="23"/>
      <c r="E19" s="23"/>
      <c r="F19" s="23"/>
      <c r="I19"/>
      <c r="J19"/>
    </row>
    <row r="20" spans="1:10" ht="13.5">
      <c r="A20" s="31" t="s">
        <v>132</v>
      </c>
      <c r="B20" s="22">
        <v>6720.922462576361</v>
      </c>
      <c r="C20" s="22">
        <v>6542.29485920439</v>
      </c>
      <c r="D20" s="22">
        <v>6686.12702162386</v>
      </c>
      <c r="E20" s="22">
        <v>6654.80274657342</v>
      </c>
      <c r="F20" s="22">
        <v>6774.00884407758</v>
      </c>
      <c r="G20" s="102">
        <v>1</v>
      </c>
      <c r="H20" s="102">
        <v>1</v>
      </c>
      <c r="I20"/>
      <c r="J20"/>
    </row>
    <row r="21" spans="1:10" ht="12.75">
      <c r="A21" s="106" t="s">
        <v>133</v>
      </c>
      <c r="B21" s="23">
        <v>3702.16388093007</v>
      </c>
      <c r="C21" s="23">
        <v>3565.4174271594798</v>
      </c>
      <c r="D21" s="23">
        <v>3617.26898223622</v>
      </c>
      <c r="E21" s="23">
        <v>3577.9799928123603</v>
      </c>
      <c r="F21" s="23">
        <v>3623.0234369865602</v>
      </c>
      <c r="G21" s="104">
        <v>0.5376538011821123</v>
      </c>
      <c r="H21" s="104">
        <v>0.5348418522001368</v>
      </c>
      <c r="I21"/>
      <c r="J21"/>
    </row>
    <row r="22" spans="1:10" ht="13.5">
      <c r="A22" s="107" t="s">
        <v>134</v>
      </c>
      <c r="B22" s="22">
        <v>3019.1839982670804</v>
      </c>
      <c r="C22" s="22">
        <v>2979.16718792411</v>
      </c>
      <c r="D22" s="22">
        <v>3072.47511093412</v>
      </c>
      <c r="E22" s="22">
        <v>3080.7225649998404</v>
      </c>
      <c r="F22" s="22">
        <v>3153.7413344788797</v>
      </c>
      <c r="G22" s="102">
        <v>0.4629322133681745</v>
      </c>
      <c r="H22" s="102">
        <v>0.4655649862689729</v>
      </c>
      <c r="I22"/>
      <c r="J22"/>
    </row>
    <row r="23" spans="1:10" ht="12.75">
      <c r="A23" s="107"/>
      <c r="I23"/>
      <c r="J23"/>
    </row>
    <row r="24" spans="1:10" ht="12.75">
      <c r="A24" s="28" t="s">
        <v>95</v>
      </c>
      <c r="B24" s="104">
        <v>0.040170636831851445</v>
      </c>
      <c r="C24" s="104">
        <v>-0.00925633609664733</v>
      </c>
      <c r="D24" s="104">
        <v>-0.008442259656615651</v>
      </c>
      <c r="E24" s="104">
        <v>-0.0648283952068492</v>
      </c>
      <c r="F24" s="104">
        <v>-0.0152878989301755</v>
      </c>
      <c r="I24"/>
      <c r="J24"/>
    </row>
    <row r="25" spans="1:10" ht="12.75">
      <c r="A25" s="28" t="s">
        <v>96</v>
      </c>
      <c r="B25" s="104">
        <v>-0.002240534350460232</v>
      </c>
      <c r="C25" s="104">
        <v>-0.02657784022455406</v>
      </c>
      <c r="D25" s="104">
        <v>0.021984970949010047</v>
      </c>
      <c r="E25" s="104">
        <v>-0.004684965593553433</v>
      </c>
      <c r="F25" s="104">
        <v>0.01791279201559284</v>
      </c>
      <c r="I25"/>
      <c r="J25"/>
    </row>
    <row r="26" spans="1:10" ht="12.75">
      <c r="A26" s="109" t="s">
        <v>97</v>
      </c>
      <c r="B26" s="110">
        <v>0.04250640825011076</v>
      </c>
      <c r="C26" s="110">
        <v>0.01779444196329205</v>
      </c>
      <c r="D26" s="110">
        <v>-0.02977267912009618</v>
      </c>
      <c r="E26" s="110">
        <v>-0.06042652580764252</v>
      </c>
      <c r="F26" s="110">
        <v>-0.03261643944961812</v>
      </c>
      <c r="G26" s="111"/>
      <c r="H26" s="111"/>
      <c r="I26"/>
      <c r="J26"/>
    </row>
    <row r="27" ht="12.75">
      <c r="A27" s="29" t="s">
        <v>292</v>
      </c>
    </row>
    <row r="31" ht="12.75">
      <c r="A31" s="28" t="s">
        <v>293</v>
      </c>
    </row>
    <row r="32" ht="12.75">
      <c r="F32" s="112"/>
    </row>
    <row r="33" spans="1:10" ht="12.75">
      <c r="A33" s="113"/>
      <c r="B33" s="154" t="s">
        <v>98</v>
      </c>
      <c r="C33" s="154"/>
      <c r="D33" s="154" t="s">
        <v>99</v>
      </c>
      <c r="E33" s="154"/>
      <c r="F33" s="154" t="s">
        <v>100</v>
      </c>
      <c r="G33" s="154"/>
      <c r="H33" s="154" t="s">
        <v>294</v>
      </c>
      <c r="I33" s="154"/>
      <c r="J33" s="154"/>
    </row>
    <row r="34" spans="1:10" ht="12.75">
      <c r="A34" s="111"/>
      <c r="B34" s="114" t="s">
        <v>272</v>
      </c>
      <c r="C34" s="114">
        <v>2016</v>
      </c>
      <c r="D34" s="114" t="s">
        <v>272</v>
      </c>
      <c r="E34" s="114">
        <v>2016</v>
      </c>
      <c r="F34" s="114" t="s">
        <v>272</v>
      </c>
      <c r="G34" s="114">
        <v>2016</v>
      </c>
      <c r="H34" s="114" t="s">
        <v>101</v>
      </c>
      <c r="I34" s="114" t="s">
        <v>102</v>
      </c>
      <c r="J34" s="114" t="s">
        <v>71</v>
      </c>
    </row>
    <row r="35" spans="1:11" ht="12.75">
      <c r="A35" s="33" t="s">
        <v>72</v>
      </c>
      <c r="B35" s="115"/>
      <c r="C35" s="115"/>
      <c r="D35" s="115"/>
      <c r="E35" s="115"/>
      <c r="F35" s="116">
        <v>1007.29326032012</v>
      </c>
      <c r="G35" s="116">
        <v>1035.8519975801898</v>
      </c>
      <c r="H35" s="117">
        <v>0.037434645470373173</v>
      </c>
      <c r="I35" s="117">
        <v>-0.008754948051754252</v>
      </c>
      <c r="J35" s="117">
        <v>0.02835195904218986</v>
      </c>
      <c r="K35" s="129"/>
    </row>
    <row r="36" spans="1:11" ht="12.75">
      <c r="A36" s="118" t="s">
        <v>73</v>
      </c>
      <c r="B36" s="115"/>
      <c r="C36" s="115"/>
      <c r="D36" s="115"/>
      <c r="E36" s="115"/>
      <c r="F36" s="119">
        <v>569.35093079126</v>
      </c>
      <c r="G36" s="119">
        <v>621.676758045097</v>
      </c>
      <c r="H36" s="120">
        <v>0.0944300096162209</v>
      </c>
      <c r="I36" s="120">
        <v>-0.002307739670915021</v>
      </c>
      <c r="J36" s="120">
        <v>0.09190435006598968</v>
      </c>
      <c r="K36" s="129"/>
    </row>
    <row r="37" spans="1:11" ht="12.75">
      <c r="A37" s="32" t="s">
        <v>62</v>
      </c>
      <c r="B37" s="119">
        <v>3201.1377788915092</v>
      </c>
      <c r="C37" s="119">
        <v>3792.163216981133</v>
      </c>
      <c r="D37" s="121">
        <v>19.200885566658304</v>
      </c>
      <c r="E37" s="121">
        <v>17.568810293492326</v>
      </c>
      <c r="F37" s="119">
        <v>61.4646801756026</v>
      </c>
      <c r="G37" s="119">
        <v>66.6237961611011</v>
      </c>
      <c r="H37" s="120">
        <v>0.18462980318650452</v>
      </c>
      <c r="I37" s="120">
        <v>-0.08500000000000112</v>
      </c>
      <c r="J37" s="120">
        <v>0.08393626991565022</v>
      </c>
      <c r="K37" s="129"/>
    </row>
    <row r="38" spans="1:11" ht="12.75">
      <c r="A38" s="32" t="s">
        <v>74</v>
      </c>
      <c r="B38" s="119">
        <v>810.6232362204737</v>
      </c>
      <c r="C38" s="119">
        <v>1422.3389212598447</v>
      </c>
      <c r="D38" s="121">
        <v>38.23717389447039</v>
      </c>
      <c r="E38" s="121">
        <v>28.486694551380406</v>
      </c>
      <c r="F38" s="119">
        <v>30.995941646260597</v>
      </c>
      <c r="G38" s="119">
        <v>40.5177343984691</v>
      </c>
      <c r="H38" s="120">
        <v>0.7546239210850801</v>
      </c>
      <c r="I38" s="120">
        <v>-0.25500000000000084</v>
      </c>
      <c r="J38" s="120">
        <v>0.30719482120838326</v>
      </c>
      <c r="K38" s="129"/>
    </row>
    <row r="39" spans="1:11" ht="12.75">
      <c r="A39" s="32" t="s">
        <v>75</v>
      </c>
      <c r="B39" s="119">
        <v>1018.1903996840443</v>
      </c>
      <c r="C39" s="119">
        <v>1081.9538143759914</v>
      </c>
      <c r="D39" s="121">
        <v>16.705511017297745</v>
      </c>
      <c r="E39" s="121">
        <v>15.953763021519254</v>
      </c>
      <c r="F39" s="119">
        <v>17.0093909396286</v>
      </c>
      <c r="G39" s="119">
        <v>17.2612347547834</v>
      </c>
      <c r="H39" s="120">
        <v>0.06262425447316493</v>
      </c>
      <c r="I39" s="120">
        <v>-0.04500000000000552</v>
      </c>
      <c r="J39" s="120">
        <v>0.01480616302186648</v>
      </c>
      <c r="K39" s="129"/>
    </row>
    <row r="40" spans="1:11" ht="12.75">
      <c r="A40" s="32" t="s">
        <v>63</v>
      </c>
      <c r="B40" s="119">
        <v>629.6283923299337</v>
      </c>
      <c r="C40" s="119">
        <v>643.2516836098008</v>
      </c>
      <c r="D40" s="121">
        <v>250.7947742787643</v>
      </c>
      <c r="E40" s="121">
        <v>211.41999471699773</v>
      </c>
      <c r="F40" s="119">
        <v>157.90751053388698</v>
      </c>
      <c r="G40" s="119">
        <v>135.996267550484</v>
      </c>
      <c r="H40" s="120">
        <v>0.021637034552165337</v>
      </c>
      <c r="I40" s="120">
        <v>-0.15700000000000225</v>
      </c>
      <c r="J40" s="120">
        <v>-0.1387599798725269</v>
      </c>
      <c r="K40" s="129"/>
    </row>
    <row r="41" spans="1:11" ht="12.75">
      <c r="A41" s="32" t="s">
        <v>64</v>
      </c>
      <c r="B41" s="119">
        <v>16481.944667085936</v>
      </c>
      <c r="C41" s="119">
        <v>17519.412510808925</v>
      </c>
      <c r="D41" s="121">
        <v>16.107029006767252</v>
      </c>
      <c r="E41" s="121">
        <v>18.78079582189059</v>
      </c>
      <c r="F41" s="119">
        <v>265.475160840686</v>
      </c>
      <c r="G41" s="119">
        <v>329.028509284978</v>
      </c>
      <c r="H41" s="120">
        <v>0.0629457181587794</v>
      </c>
      <c r="I41" s="120">
        <v>0.1659999999999983</v>
      </c>
      <c r="J41" s="120">
        <v>0.23939470737313512</v>
      </c>
      <c r="K41" s="129"/>
    </row>
    <row r="42" spans="1:11" ht="12.75">
      <c r="A42" s="32" t="s">
        <v>184</v>
      </c>
      <c r="F42" s="112">
        <v>36.49824665519532</v>
      </c>
      <c r="G42" s="112">
        <v>32.24921589528151</v>
      </c>
      <c r="K42" s="129"/>
    </row>
    <row r="43" spans="1:11" ht="12.75">
      <c r="A43" s="118" t="s">
        <v>76</v>
      </c>
      <c r="B43" s="119"/>
      <c r="C43" s="119"/>
      <c r="D43" s="121"/>
      <c r="E43" s="121"/>
      <c r="F43" s="119">
        <v>5.31951042357562</v>
      </c>
      <c r="G43" s="119">
        <v>9.25405083357307</v>
      </c>
      <c r="H43" s="120">
        <v>0.5880535680433884</v>
      </c>
      <c r="I43" s="120">
        <v>0.09545632855077057</v>
      </c>
      <c r="J43" s="120">
        <v>0.7396433311907615</v>
      </c>
      <c r="K43" s="155"/>
    </row>
    <row r="44" spans="1:11" ht="12.75">
      <c r="A44" s="118" t="s">
        <v>77</v>
      </c>
      <c r="B44" s="119"/>
      <c r="C44" s="119"/>
      <c r="D44" s="121"/>
      <c r="E44" s="121"/>
      <c r="F44" s="119">
        <v>288.209945861092</v>
      </c>
      <c r="G44" s="119">
        <v>265.97542821175904</v>
      </c>
      <c r="H44" s="120">
        <v>-0.050340225922826574</v>
      </c>
      <c r="I44" s="120">
        <v>-0.02822771124018486</v>
      </c>
      <c r="J44" s="120">
        <v>-0.0771469478018962</v>
      </c>
      <c r="K44" s="129"/>
    </row>
    <row r="45" spans="1:11" ht="12.75">
      <c r="A45" s="32" t="s">
        <v>175</v>
      </c>
      <c r="F45" s="119">
        <v>71.17419626671642</v>
      </c>
      <c r="G45" s="119">
        <v>65.06894022612803</v>
      </c>
      <c r="K45" s="129"/>
    </row>
    <row r="46" spans="1:11" ht="12.75">
      <c r="A46" s="32" t="s">
        <v>103</v>
      </c>
      <c r="B46" s="119">
        <v>168.563322147651</v>
      </c>
      <c r="C46" s="119">
        <v>180.57620174496645</v>
      </c>
      <c r="D46" s="121">
        <v>41.22652491336675</v>
      </c>
      <c r="E46" s="121">
        <v>51.823883266837285</v>
      </c>
      <c r="F46" s="119">
        <v>6.94928</v>
      </c>
      <c r="G46" s="119">
        <v>9.35816</v>
      </c>
      <c r="H46" s="120">
        <v>0.07126627218934918</v>
      </c>
      <c r="I46" s="120">
        <v>0.2570519435179118</v>
      </c>
      <c r="J46" s="120">
        <v>0.34663734948080954</v>
      </c>
      <c r="K46" s="129"/>
    </row>
    <row r="47" spans="1:11" ht="12.75">
      <c r="A47" s="32" t="s">
        <v>104</v>
      </c>
      <c r="B47" s="119">
        <v>22.00314285714288</v>
      </c>
      <c r="C47" s="119">
        <v>21.002999999999997</v>
      </c>
      <c r="D47" s="121">
        <v>221.16249626676688</v>
      </c>
      <c r="E47" s="121">
        <v>219.01252202066377</v>
      </c>
      <c r="F47" s="119">
        <v>4.86627</v>
      </c>
      <c r="G47" s="119">
        <v>4.59992</v>
      </c>
      <c r="H47" s="120">
        <v>-0.045454545454546594</v>
      </c>
      <c r="I47" s="120">
        <v>-0.009721242445689381</v>
      </c>
      <c r="J47" s="120">
        <v>-0.05473391324361371</v>
      </c>
      <c r="K47" s="129"/>
    </row>
    <row r="48" spans="1:11" ht="12.75">
      <c r="A48" s="32" t="s">
        <v>105</v>
      </c>
      <c r="B48" s="119">
        <v>124.83420382165603</v>
      </c>
      <c r="C48" s="119">
        <v>125.80191082802551</v>
      </c>
      <c r="D48" s="121">
        <v>58.06670145633825</v>
      </c>
      <c r="E48" s="121">
        <v>46.56949456798328</v>
      </c>
      <c r="F48" s="119">
        <v>7.24871044485178</v>
      </c>
      <c r="G48" s="119">
        <v>5.8585314029476505</v>
      </c>
      <c r="H48" s="120">
        <v>0.0077519379844965515</v>
      </c>
      <c r="I48" s="120">
        <v>-0.198</v>
      </c>
      <c r="J48" s="120">
        <v>-0.19178294573643379</v>
      </c>
      <c r="K48" s="129"/>
    </row>
    <row r="49" spans="1:11" ht="12.75">
      <c r="A49" s="32" t="s">
        <v>106</v>
      </c>
      <c r="B49" s="119">
        <v>1.7750000000000021</v>
      </c>
      <c r="C49" s="119">
        <v>1.7750000000000021</v>
      </c>
      <c r="D49" s="121">
        <v>73.57376769515878</v>
      </c>
      <c r="E49" s="121">
        <v>62.09625993471373</v>
      </c>
      <c r="F49" s="119">
        <v>0.130593437658907</v>
      </c>
      <c r="G49" s="119">
        <v>0.110220861384117</v>
      </c>
      <c r="H49" s="120">
        <v>0</v>
      </c>
      <c r="I49" s="120">
        <v>-0.1560000000000038</v>
      </c>
      <c r="J49" s="120">
        <v>-0.1560000000000038</v>
      </c>
      <c r="K49" s="129"/>
    </row>
    <row r="50" spans="1:11" ht="12.75">
      <c r="A50" s="32" t="s">
        <v>107</v>
      </c>
      <c r="B50" s="119">
        <v>59.02035087719304</v>
      </c>
      <c r="C50" s="119">
        <v>52.565000000000005</v>
      </c>
      <c r="D50" s="121">
        <v>67.54930531024671</v>
      </c>
      <c r="E50" s="121">
        <v>66.53606573059297</v>
      </c>
      <c r="F50" s="119">
        <v>3.9867837009214</v>
      </c>
      <c r="G50" s="119">
        <v>3.49746829512862</v>
      </c>
      <c r="H50" s="120">
        <v>-0.10937500000000076</v>
      </c>
      <c r="I50" s="120">
        <v>-0.015000000000000617</v>
      </c>
      <c r="J50" s="120">
        <v>-0.12273437500000133</v>
      </c>
      <c r="K50" s="129"/>
    </row>
    <row r="51" spans="1:11" ht="12.75">
      <c r="A51" s="32" t="s">
        <v>108</v>
      </c>
      <c r="B51" s="119">
        <v>43.000000000000014</v>
      </c>
      <c r="C51" s="119">
        <v>5.000000000000005</v>
      </c>
      <c r="D51" s="121">
        <v>58.15288926326906</v>
      </c>
      <c r="E51" s="121">
        <v>57.62951325989954</v>
      </c>
      <c r="F51" s="119">
        <v>2.5005742383205702</v>
      </c>
      <c r="G51" s="119">
        <v>0.288147566299498</v>
      </c>
      <c r="H51" s="120">
        <v>-0.883720930232558</v>
      </c>
      <c r="I51" s="120">
        <v>-0.009000000000001701</v>
      </c>
      <c r="J51" s="120">
        <v>-0.8847674418604653</v>
      </c>
      <c r="K51" s="129"/>
    </row>
    <row r="52" spans="1:11" ht="12.75">
      <c r="A52" s="32" t="s">
        <v>109</v>
      </c>
      <c r="B52" s="119">
        <v>78.02274999999986</v>
      </c>
      <c r="C52" s="119">
        <v>51.01487499999993</v>
      </c>
      <c r="D52" s="121">
        <v>52.442063036003574</v>
      </c>
      <c r="E52" s="121">
        <v>45.04773214792711</v>
      </c>
      <c r="F52" s="119">
        <v>4.09167397374234</v>
      </c>
      <c r="G52" s="119">
        <v>2.29810442455998</v>
      </c>
      <c r="H52" s="120">
        <v>-0.34615384615384587</v>
      </c>
      <c r="I52" s="120">
        <v>-0.1409999999999993</v>
      </c>
      <c r="J52" s="120">
        <v>-0.43834615384615305</v>
      </c>
      <c r="K52" s="129"/>
    </row>
    <row r="53" spans="1:11" ht="12.75">
      <c r="A53" s="32" t="s">
        <v>110</v>
      </c>
      <c r="B53" s="119">
        <v>240.17530635838165</v>
      </c>
      <c r="C53" s="119">
        <v>223.23347976878622</v>
      </c>
      <c r="D53" s="121">
        <v>149.938082919586</v>
      </c>
      <c r="E53" s="121">
        <v>139.11349691885354</v>
      </c>
      <c r="F53" s="119">
        <v>36.011425</v>
      </c>
      <c r="G53" s="119">
        <v>31.05479</v>
      </c>
      <c r="H53" s="120">
        <v>-0.07053941908713708</v>
      </c>
      <c r="I53" s="120">
        <v>-0.07219370682855702</v>
      </c>
      <c r="J53" s="120">
        <v>-0.1376406237742606</v>
      </c>
      <c r="K53" s="129"/>
    </row>
    <row r="54" spans="1:11" ht="12.75">
      <c r="A54" s="32" t="s">
        <v>111</v>
      </c>
      <c r="B54" s="119">
        <v>65.78296774193552</v>
      </c>
      <c r="C54" s="119">
        <v>51.48232258064518</v>
      </c>
      <c r="D54" s="121">
        <v>60.748107025003016</v>
      </c>
      <c r="E54" s="121">
        <v>39.79001010137699</v>
      </c>
      <c r="F54" s="119">
        <v>3.99619076480942</v>
      </c>
      <c r="G54" s="119">
        <v>2.0484821355262204</v>
      </c>
      <c r="H54" s="120">
        <v>-0.21739130434782622</v>
      </c>
      <c r="I54" s="120">
        <v>-0.3449999999999997</v>
      </c>
      <c r="J54" s="120">
        <v>-0.487391304347826</v>
      </c>
      <c r="K54" s="129"/>
    </row>
    <row r="55" spans="1:11" ht="12.75">
      <c r="A55" s="32" t="s">
        <v>112</v>
      </c>
      <c r="B55" s="119">
        <v>19.799999999999997</v>
      </c>
      <c r="C55" s="119">
        <v>17.599999999999987</v>
      </c>
      <c r="D55" s="121">
        <v>52.02676767676769</v>
      </c>
      <c r="E55" s="121">
        <v>56.22102272727277</v>
      </c>
      <c r="F55" s="119">
        <v>1.0301300000000002</v>
      </c>
      <c r="G55" s="119">
        <v>0.98949</v>
      </c>
      <c r="H55" s="120">
        <v>-0.11111111111111163</v>
      </c>
      <c r="I55" s="120">
        <v>0.08061725219147148</v>
      </c>
      <c r="J55" s="120">
        <v>-0.03945133138535935</v>
      </c>
      <c r="K55" s="129"/>
    </row>
    <row r="56" spans="1:11" ht="12.75">
      <c r="A56" s="32" t="s">
        <v>113</v>
      </c>
      <c r="B56" s="119">
        <v>15.185357142857105</v>
      </c>
      <c r="C56" s="119">
        <v>14.173</v>
      </c>
      <c r="D56" s="121">
        <v>97.41423834050684</v>
      </c>
      <c r="E56" s="121">
        <v>93.46080575742609</v>
      </c>
      <c r="F56" s="119">
        <v>1.47927</v>
      </c>
      <c r="G56" s="119">
        <v>1.32462</v>
      </c>
      <c r="H56" s="120">
        <v>-0.06666666666666436</v>
      </c>
      <c r="I56" s="120">
        <v>-0.040583724211461975</v>
      </c>
      <c r="J56" s="120">
        <v>-0.104544809264029</v>
      </c>
      <c r="K56" s="129"/>
    </row>
    <row r="57" spans="1:11" ht="12.75">
      <c r="A57" s="32" t="s">
        <v>114</v>
      </c>
      <c r="B57" s="119">
        <v>5208.033305735834</v>
      </c>
      <c r="C57" s="119">
        <v>5003.684364146638</v>
      </c>
      <c r="D57" s="121">
        <v>11.356670844416456</v>
      </c>
      <c r="E57" s="121">
        <v>11.11330490756958</v>
      </c>
      <c r="F57" s="119">
        <v>59.14592</v>
      </c>
      <c r="G57" s="119">
        <v>55.60747</v>
      </c>
      <c r="H57" s="120">
        <v>-0.03923725705903953</v>
      </c>
      <c r="I57" s="120">
        <v>-0.02142933789144096</v>
      </c>
      <c r="J57" s="120">
        <v>-0.05982576651102895</v>
      </c>
      <c r="K57" s="129"/>
    </row>
    <row r="58" spans="1:11" ht="12.75">
      <c r="A58" s="32" t="s">
        <v>115</v>
      </c>
      <c r="B58" s="119">
        <v>289.31089908256837</v>
      </c>
      <c r="C58" s="119">
        <v>253.6166972477066</v>
      </c>
      <c r="D58" s="121">
        <v>63.84778471387001</v>
      </c>
      <c r="E58" s="121">
        <v>68.33209401458961</v>
      </c>
      <c r="F58" s="119">
        <v>18.47186</v>
      </c>
      <c r="G58" s="119">
        <v>17.33016</v>
      </c>
      <c r="H58" s="120">
        <v>-0.12337662337662139</v>
      </c>
      <c r="I58" s="120">
        <v>0.07023437572369602</v>
      </c>
      <c r="J58" s="120">
        <v>-0.06180752777467998</v>
      </c>
      <c r="K58" s="129"/>
    </row>
    <row r="59" spans="1:11" ht="12.75">
      <c r="A59" s="32" t="s">
        <v>116</v>
      </c>
      <c r="B59" s="119">
        <v>508.6665038759691</v>
      </c>
      <c r="C59" s="119">
        <v>644.8449379844961</v>
      </c>
      <c r="D59" s="121">
        <v>16.31766190780096</v>
      </c>
      <c r="E59" s="121">
        <v>14.946978307545692</v>
      </c>
      <c r="F59" s="119">
        <v>8.30024803407119</v>
      </c>
      <c r="G59" s="119">
        <v>9.63848329978491</v>
      </c>
      <c r="H59" s="120">
        <v>0.2677165354330706</v>
      </c>
      <c r="I59" s="120">
        <v>-0.0839999999999993</v>
      </c>
      <c r="J59" s="120">
        <v>0.16122834645669368</v>
      </c>
      <c r="K59" s="129"/>
    </row>
    <row r="60" spans="1:11" ht="12.75">
      <c r="A60" s="32" t="s">
        <v>117</v>
      </c>
      <c r="B60" s="119">
        <v>944.8532831460677</v>
      </c>
      <c r="C60" s="119">
        <v>895.9478337078643</v>
      </c>
      <c r="D60" s="121">
        <v>58.43283924057112</v>
      </c>
      <c r="E60" s="121">
        <v>59.1327954672803</v>
      </c>
      <c r="F60" s="119">
        <v>55.21046</v>
      </c>
      <c r="G60" s="119">
        <v>52.9799</v>
      </c>
      <c r="H60" s="120">
        <v>-0.05175983436853122</v>
      </c>
      <c r="I60" s="120">
        <v>0.011978815950178735</v>
      </c>
      <c r="J60" s="120">
        <v>-0.0404010399478649</v>
      </c>
      <c r="K60" s="129"/>
    </row>
    <row r="61" spans="1:11" ht="12.75">
      <c r="A61" s="32" t="s">
        <v>118</v>
      </c>
      <c r="B61" s="119">
        <v>10.603333333333333</v>
      </c>
      <c r="C61" s="119">
        <v>10.603333333333333</v>
      </c>
      <c r="D61" s="121">
        <v>341.0587865451116</v>
      </c>
      <c r="E61" s="121">
        <v>369.934611757309</v>
      </c>
      <c r="F61" s="119">
        <v>3.6163600000000002</v>
      </c>
      <c r="G61" s="119">
        <v>3.92254</v>
      </c>
      <c r="H61" s="120">
        <v>0</v>
      </c>
      <c r="I61" s="120">
        <v>0.08466524350451832</v>
      </c>
      <c r="J61" s="120">
        <v>0.08466524350451832</v>
      </c>
      <c r="K61" s="129"/>
    </row>
    <row r="62" spans="1:11" ht="12.75">
      <c r="A62" s="118" t="s">
        <v>78</v>
      </c>
      <c r="B62" s="119"/>
      <c r="C62" s="119"/>
      <c r="D62" s="121"/>
      <c r="E62" s="121"/>
      <c r="F62" s="119">
        <v>66.58028868904431</v>
      </c>
      <c r="G62" s="119">
        <v>61.2715652441802</v>
      </c>
      <c r="H62" s="120">
        <v>-0.07607227460748348</v>
      </c>
      <c r="I62" s="120">
        <v>-0.003963390315287252</v>
      </c>
      <c r="J62" s="120">
        <v>-0.07973416080632954</v>
      </c>
      <c r="K62" s="129"/>
    </row>
    <row r="63" spans="1:11" ht="12.75">
      <c r="A63" s="32" t="s">
        <v>65</v>
      </c>
      <c r="B63" s="119">
        <v>1414.386725955831</v>
      </c>
      <c r="C63" s="119">
        <v>1247.6546900973667</v>
      </c>
      <c r="D63" s="121">
        <v>3.8714816446816744</v>
      </c>
      <c r="E63" s="121">
        <v>3.8134094200114466</v>
      </c>
      <c r="F63" s="119">
        <v>5.4757722480194095</v>
      </c>
      <c r="G63" s="119">
        <v>4.75781814813876</v>
      </c>
      <c r="H63" s="120">
        <v>-0.11788291900561225</v>
      </c>
      <c r="I63" s="120">
        <v>-0.015000000000000714</v>
      </c>
      <c r="J63" s="120">
        <v>-0.13111467522052872</v>
      </c>
      <c r="K63" s="129"/>
    </row>
    <row r="64" spans="1:11" ht="12.75">
      <c r="A64" s="32" t="s">
        <v>79</v>
      </c>
      <c r="B64" s="119">
        <v>0</v>
      </c>
      <c r="C64" s="119">
        <v>0</v>
      </c>
      <c r="D64" s="121">
        <v>0</v>
      </c>
      <c r="E64" s="121">
        <v>0</v>
      </c>
      <c r="F64" s="119">
        <v>0</v>
      </c>
      <c r="G64" s="119">
        <v>0</v>
      </c>
      <c r="H64" s="120">
        <v>0</v>
      </c>
      <c r="I64" s="120">
        <v>0</v>
      </c>
      <c r="J64" s="120">
        <v>0</v>
      </c>
      <c r="K64" s="129"/>
    </row>
    <row r="65" spans="1:11" ht="12.75">
      <c r="A65" s="32" t="s">
        <v>80</v>
      </c>
      <c r="B65" s="119">
        <v>28.90986486486487</v>
      </c>
      <c r="C65" s="119">
        <v>43.863243243243275</v>
      </c>
      <c r="D65" s="121">
        <v>22.833840438328338</v>
      </c>
      <c r="E65" s="121">
        <v>24.158203183751358</v>
      </c>
      <c r="F65" s="119">
        <v>0.660123241417959</v>
      </c>
      <c r="G65" s="119">
        <v>1.05965714256858</v>
      </c>
      <c r="H65" s="120">
        <v>0.5172413793103458</v>
      </c>
      <c r="I65" s="120">
        <v>0.05799999999999897</v>
      </c>
      <c r="J65" s="120">
        <v>0.6052413793103444</v>
      </c>
      <c r="K65" s="129"/>
    </row>
    <row r="66" spans="1:11" ht="12.75">
      <c r="A66" s="32" t="s">
        <v>66</v>
      </c>
      <c r="B66" s="119">
        <v>2063.5846054687518</v>
      </c>
      <c r="C66" s="119">
        <v>1887.875417968753</v>
      </c>
      <c r="D66" s="121">
        <v>28.671729239657935</v>
      </c>
      <c r="E66" s="121">
        <v>28.557042322699292</v>
      </c>
      <c r="F66" s="119">
        <v>59.166539071126394</v>
      </c>
      <c r="G66" s="119">
        <v>53.9121382109173</v>
      </c>
      <c r="H66" s="120">
        <v>-0.08514755684566937</v>
      </c>
      <c r="I66" s="120">
        <v>-0.004000000000000396</v>
      </c>
      <c r="J66" s="120">
        <v>-0.088806966618287</v>
      </c>
      <c r="K66" s="129"/>
    </row>
    <row r="67" spans="1:11" ht="12.75">
      <c r="A67" s="32" t="s">
        <v>176</v>
      </c>
      <c r="F67" s="119">
        <v>1.2778541284805414</v>
      </c>
      <c r="G67" s="119">
        <v>1.5419517425555611</v>
      </c>
      <c r="K67" s="129"/>
    </row>
    <row r="68" spans="1:11" ht="12.75">
      <c r="A68" s="122" t="s">
        <v>81</v>
      </c>
      <c r="B68" s="123"/>
      <c r="C68" s="123"/>
      <c r="D68" s="124"/>
      <c r="E68" s="124"/>
      <c r="F68" s="125">
        <v>77.8325845551488</v>
      </c>
      <c r="G68" s="125">
        <v>77.6741952455791</v>
      </c>
      <c r="H68" s="126">
        <v>0.005000000000000653</v>
      </c>
      <c r="I68" s="126">
        <v>-0.007000000000000228</v>
      </c>
      <c r="J68" s="126">
        <v>-0.002034999999999624</v>
      </c>
      <c r="K68" s="129"/>
    </row>
    <row r="69" spans="2:11" ht="12.75">
      <c r="B69" s="127"/>
      <c r="C69" s="127"/>
      <c r="D69" s="121"/>
      <c r="E69" s="121"/>
      <c r="F69" s="119"/>
      <c r="G69" s="119"/>
      <c r="H69" s="128"/>
      <c r="I69" s="128"/>
      <c r="J69" s="129"/>
      <c r="K69" s="129"/>
    </row>
    <row r="70" spans="2:11" ht="12.75">
      <c r="B70" s="127"/>
      <c r="C70" s="127"/>
      <c r="D70" s="121"/>
      <c r="E70" s="121"/>
      <c r="F70" s="119"/>
      <c r="G70" s="119"/>
      <c r="H70" s="128"/>
      <c r="I70" s="128"/>
      <c r="J70" s="129"/>
      <c r="K70" s="129"/>
    </row>
    <row r="71" spans="1:11" ht="12.75">
      <c r="A71" s="113"/>
      <c r="B71" s="154" t="s">
        <v>98</v>
      </c>
      <c r="C71" s="154"/>
      <c r="D71" s="154" t="s">
        <v>99</v>
      </c>
      <c r="E71" s="154"/>
      <c r="F71" s="154" t="s">
        <v>100</v>
      </c>
      <c r="G71" s="154"/>
      <c r="H71" s="154" t="s">
        <v>294</v>
      </c>
      <c r="I71" s="154"/>
      <c r="J71" s="154"/>
      <c r="K71" s="129"/>
    </row>
    <row r="72" spans="1:11" ht="12.75">
      <c r="A72" s="111"/>
      <c r="B72" s="114" t="s">
        <v>272</v>
      </c>
      <c r="C72" s="114">
        <v>2016</v>
      </c>
      <c r="D72" s="114" t="s">
        <v>272</v>
      </c>
      <c r="E72" s="114">
        <v>2016</v>
      </c>
      <c r="F72" s="114" t="s">
        <v>272</v>
      </c>
      <c r="G72" s="114">
        <v>2016</v>
      </c>
      <c r="H72" s="114" t="s">
        <v>101</v>
      </c>
      <c r="I72" s="114" t="s">
        <v>102</v>
      </c>
      <c r="J72" s="114" t="s">
        <v>71</v>
      </c>
      <c r="K72" s="129"/>
    </row>
    <row r="73" spans="1:11" ht="12.75">
      <c r="A73" s="31" t="s">
        <v>82</v>
      </c>
      <c r="B73" s="130"/>
      <c r="C73" s="130"/>
      <c r="D73" s="131"/>
      <c r="E73" s="131"/>
      <c r="F73" s="116">
        <v>423.71199</v>
      </c>
      <c r="G73" s="116">
        <v>447.24804</v>
      </c>
      <c r="H73" s="117">
        <v>0.04056482887652769</v>
      </c>
      <c r="I73" s="117">
        <v>0.014398386467444624</v>
      </c>
      <c r="J73" s="117">
        <v>0.05554728342712225</v>
      </c>
      <c r="K73" s="129"/>
    </row>
    <row r="74" spans="1:11" ht="12.75">
      <c r="A74" s="118"/>
      <c r="B74" s="127"/>
      <c r="C74" s="127"/>
      <c r="D74" s="121"/>
      <c r="E74" s="121"/>
      <c r="F74" s="112"/>
      <c r="G74" s="112"/>
      <c r="H74" s="128"/>
      <c r="I74" s="128"/>
      <c r="J74" s="129"/>
      <c r="K74" s="129"/>
    </row>
    <row r="75" spans="1:11" ht="12.75">
      <c r="A75" s="33" t="s">
        <v>83</v>
      </c>
      <c r="B75" s="130"/>
      <c r="C75" s="130"/>
      <c r="D75" s="131"/>
      <c r="E75" s="131"/>
      <c r="F75" s="116">
        <v>439.626183058431</v>
      </c>
      <c r="G75" s="116">
        <v>413.480468426386</v>
      </c>
      <c r="H75" s="117">
        <v>-0.05441383031705726</v>
      </c>
      <c r="I75" s="117">
        <v>-0.005349882989051924</v>
      </c>
      <c r="J75" s="117">
        <v>-0.059472605680926806</v>
      </c>
      <c r="K75" s="129"/>
    </row>
    <row r="76" spans="1:11" ht="12.75">
      <c r="A76" s="118" t="s">
        <v>84</v>
      </c>
      <c r="B76" s="130"/>
      <c r="C76" s="130"/>
      <c r="D76" s="131"/>
      <c r="E76" s="131"/>
      <c r="F76" s="119">
        <v>263.48114271609603</v>
      </c>
      <c r="G76" s="119">
        <v>229.265001104536</v>
      </c>
      <c r="H76" s="120">
        <v>-0.12737371768114317</v>
      </c>
      <c r="I76" s="120">
        <v>-0.0028512843581197655</v>
      </c>
      <c r="J76" s="120">
        <v>-0.1298618233504031</v>
      </c>
      <c r="K76" s="129"/>
    </row>
    <row r="77" spans="1:11" ht="12.75">
      <c r="A77" s="32" t="s">
        <v>135</v>
      </c>
      <c r="B77" s="119">
        <v>219.36091428571422</v>
      </c>
      <c r="C77" s="119">
        <v>224.84493714285708</v>
      </c>
      <c r="D77" s="121">
        <v>105.19106037311971</v>
      </c>
      <c r="E77" s="121">
        <v>98.96175819429686</v>
      </c>
      <c r="F77" s="119">
        <v>23.0748071781313</v>
      </c>
      <c r="G77" s="119">
        <v>22.2510503007433</v>
      </c>
      <c r="H77" s="120">
        <v>0.025000000000000026</v>
      </c>
      <c r="I77" s="120">
        <v>-0.05921893131153064</v>
      </c>
      <c r="J77" s="120">
        <v>-0.03569940459431876</v>
      </c>
      <c r="K77" s="129"/>
    </row>
    <row r="78" spans="1:11" ht="12.75">
      <c r="A78" s="32" t="s">
        <v>119</v>
      </c>
      <c r="B78" s="119">
        <v>145.93109107806782</v>
      </c>
      <c r="C78" s="119">
        <v>125.20319268897235</v>
      </c>
      <c r="D78" s="121">
        <v>1645.7240073091887</v>
      </c>
      <c r="E78" s="121">
        <v>1651.7062828719259</v>
      </c>
      <c r="F78" s="119">
        <v>240.1623</v>
      </c>
      <c r="G78" s="119">
        <v>206.7989</v>
      </c>
      <c r="H78" s="120">
        <v>-0.142038946162657</v>
      </c>
      <c r="I78" s="120">
        <v>0.0036350418029803175</v>
      </c>
      <c r="J78" s="120">
        <v>-0.1389202218666293</v>
      </c>
      <c r="K78" s="129"/>
    </row>
    <row r="79" spans="1:11" ht="12.75">
      <c r="A79" s="29" t="s">
        <v>85</v>
      </c>
      <c r="B79" s="119"/>
      <c r="C79" s="119"/>
      <c r="D79" s="121"/>
      <c r="E79" s="121"/>
      <c r="F79" s="119">
        <v>2.8610651405307297</v>
      </c>
      <c r="G79" s="119">
        <v>2.9306707841696498</v>
      </c>
      <c r="H79" s="120">
        <v>0.12569023158338244</v>
      </c>
      <c r="I79" s="120">
        <v>-0.09004400297399218</v>
      </c>
      <c r="J79" s="120">
        <v>0.024328577022894347</v>
      </c>
      <c r="K79" s="129"/>
    </row>
    <row r="80" spans="1:11" ht="12.75">
      <c r="A80" s="32" t="s">
        <v>120</v>
      </c>
      <c r="B80" s="119">
        <v>7.992800000000001</v>
      </c>
      <c r="C80" s="119">
        <v>8.991900000000001</v>
      </c>
      <c r="D80" s="121">
        <v>352.02557301571414</v>
      </c>
      <c r="E80" s="121">
        <v>320.2660171932517</v>
      </c>
      <c r="F80" s="119">
        <v>2.81367</v>
      </c>
      <c r="G80" s="119">
        <v>2.8798000000000004</v>
      </c>
      <c r="H80" s="120">
        <v>0.12500000000000003</v>
      </c>
      <c r="I80" s="120">
        <v>-0.09021945636047508</v>
      </c>
      <c r="J80" s="120">
        <v>0.023503111594465678</v>
      </c>
      <c r="K80" s="129"/>
    </row>
    <row r="81" spans="1:11" ht="12.75">
      <c r="A81" s="29" t="s">
        <v>86</v>
      </c>
      <c r="B81" s="127"/>
      <c r="C81" s="127"/>
      <c r="D81" s="121"/>
      <c r="E81" s="121"/>
      <c r="F81" s="119">
        <v>34.0604909396391</v>
      </c>
      <c r="G81" s="119">
        <v>44.8509382247911</v>
      </c>
      <c r="H81" s="120">
        <v>0.29344309118827105</v>
      </c>
      <c r="I81" s="120">
        <v>0.018059834245677253</v>
      </c>
      <c r="J81" s="120">
        <v>0.31680245902134757</v>
      </c>
      <c r="K81" s="129"/>
    </row>
    <row r="82" spans="1:11" ht="12.75">
      <c r="A82" s="32" t="s">
        <v>121</v>
      </c>
      <c r="B82" s="119">
        <v>34.81985294117652</v>
      </c>
      <c r="C82" s="119">
        <v>56.706617647058664</v>
      </c>
      <c r="D82" s="121">
        <v>31.370578782323314</v>
      </c>
      <c r="E82" s="121">
        <v>38.397588429564</v>
      </c>
      <c r="F82" s="119">
        <v>1.09231893988009</v>
      </c>
      <c r="G82" s="119">
        <v>2.17739736564441</v>
      </c>
      <c r="H82" s="120">
        <v>0.6285714285714217</v>
      </c>
      <c r="I82" s="120">
        <v>0.2240000000000085</v>
      </c>
      <c r="J82" s="120">
        <v>0.9933714285714343</v>
      </c>
      <c r="K82" s="129"/>
    </row>
    <row r="83" spans="1:11" ht="12.75">
      <c r="A83" s="32" t="s">
        <v>122</v>
      </c>
      <c r="B83" s="119">
        <v>467.1340891089105</v>
      </c>
      <c r="C83" s="119">
        <v>494.1418415841581</v>
      </c>
      <c r="D83" s="121">
        <v>31.60682360773244</v>
      </c>
      <c r="E83" s="121">
        <v>32.64984878678757</v>
      </c>
      <c r="F83" s="119">
        <v>14.7646247556241</v>
      </c>
      <c r="G83" s="119">
        <v>16.1336564069475</v>
      </c>
      <c r="H83" s="120">
        <v>0.057815845824411405</v>
      </c>
      <c r="I83" s="120">
        <v>0.03299999999999877</v>
      </c>
      <c r="J83" s="120">
        <v>0.09272376873661582</v>
      </c>
      <c r="K83" s="129"/>
    </row>
    <row r="84" spans="1:11" ht="12.75">
      <c r="A84" s="32" t="s">
        <v>123</v>
      </c>
      <c r="B84" s="119">
        <v>137.89864406779697</v>
      </c>
      <c r="C84" s="119">
        <v>239.8237288135604</v>
      </c>
      <c r="D84" s="121">
        <v>70.48311775025475</v>
      </c>
      <c r="E84" s="121">
        <v>73.30244246026497</v>
      </c>
      <c r="F84" s="119">
        <v>9.719526367431001</v>
      </c>
      <c r="G84" s="119">
        <v>17.5796650819622</v>
      </c>
      <c r="H84" s="120">
        <v>0.739130434782612</v>
      </c>
      <c r="I84" s="120">
        <v>0.040000000000000445</v>
      </c>
      <c r="J84" s="120">
        <v>0.8086956521739174</v>
      </c>
      <c r="K84" s="129"/>
    </row>
    <row r="85" spans="1:11" ht="12.75">
      <c r="A85" s="32" t="s">
        <v>124</v>
      </c>
      <c r="B85" s="119">
        <v>92.83546153846154</v>
      </c>
      <c r="C85" s="119">
        <v>107.80892307692311</v>
      </c>
      <c r="D85" s="121">
        <v>60.985126891395566</v>
      </c>
      <c r="E85" s="121">
        <v>50.1297743047271</v>
      </c>
      <c r="F85" s="119">
        <v>5.66158240194435</v>
      </c>
      <c r="G85" s="119">
        <v>5.40443698188184</v>
      </c>
      <c r="H85" s="120">
        <v>0.16129032258064543</v>
      </c>
      <c r="I85" s="120">
        <v>-0.1780000000000009</v>
      </c>
      <c r="J85" s="120">
        <v>-0.045419354838710554</v>
      </c>
      <c r="K85" s="129"/>
    </row>
    <row r="86" spans="1:11" ht="12.75">
      <c r="A86" s="32" t="s">
        <v>177</v>
      </c>
      <c r="F86" s="119">
        <v>2.822438474759558</v>
      </c>
      <c r="G86" s="119">
        <v>3.555782388355148</v>
      </c>
      <c r="K86" s="129"/>
    </row>
    <row r="87" spans="1:11" ht="12.75">
      <c r="A87" s="29" t="s">
        <v>87</v>
      </c>
      <c r="B87" s="127"/>
      <c r="C87" s="127"/>
      <c r="D87" s="121"/>
      <c r="E87" s="121"/>
      <c r="F87" s="119">
        <v>139.22348426216598</v>
      </c>
      <c r="G87" s="119">
        <v>136.43385831288998</v>
      </c>
      <c r="H87" s="120">
        <v>-0.005139905338904571</v>
      </c>
      <c r="I87" s="120">
        <v>-0.014974095975338053</v>
      </c>
      <c r="J87" s="120">
        <v>-0.020037035878393696</v>
      </c>
      <c r="K87" s="129"/>
    </row>
    <row r="88" spans="2:11" ht="12.75">
      <c r="B88" s="127"/>
      <c r="C88" s="127"/>
      <c r="D88" s="121"/>
      <c r="E88" s="121"/>
      <c r="F88" s="119"/>
      <c r="G88" s="119"/>
      <c r="H88" s="128"/>
      <c r="I88" s="128"/>
      <c r="J88" s="129"/>
      <c r="K88" s="129"/>
    </row>
    <row r="89" spans="1:11" ht="12.75">
      <c r="A89" s="33" t="s">
        <v>88</v>
      </c>
      <c r="B89" s="132"/>
      <c r="C89" s="132"/>
      <c r="D89" s="133"/>
      <c r="E89" s="133"/>
      <c r="F89" s="134">
        <v>4201.5046321030295</v>
      </c>
      <c r="G89" s="134">
        <v>4059.46207465964</v>
      </c>
      <c r="H89" s="135">
        <v>0.02131633904979222</v>
      </c>
      <c r="I89" s="135">
        <v>-0.05397336953038223</v>
      </c>
      <c r="J89" s="135">
        <v>-0.03380754512515946</v>
      </c>
      <c r="K89" s="129"/>
    </row>
    <row r="90" spans="1:11" ht="12.75">
      <c r="A90" s="29" t="s">
        <v>89</v>
      </c>
      <c r="B90" s="132"/>
      <c r="C90" s="132"/>
      <c r="D90" s="133"/>
      <c r="E90" s="133"/>
      <c r="F90" s="136">
        <v>2381.73040640424</v>
      </c>
      <c r="G90" s="136">
        <v>2350.0128458474</v>
      </c>
      <c r="H90" s="137">
        <v>0.014168224999577287</v>
      </c>
      <c r="I90" s="137">
        <v>-0.027101271902303936</v>
      </c>
      <c r="J90" s="137">
        <v>-0.01331702382081311</v>
      </c>
      <c r="K90" s="129"/>
    </row>
    <row r="91" spans="1:11" ht="12.75">
      <c r="A91" s="32" t="s">
        <v>67</v>
      </c>
      <c r="B91" s="136">
        <v>3104.0000000000027</v>
      </c>
      <c r="C91" s="136">
        <v>3083.0000000000027</v>
      </c>
      <c r="D91" s="133">
        <v>222.58282194050045</v>
      </c>
      <c r="E91" s="133">
        <v>220.13441089915483</v>
      </c>
      <c r="F91" s="136">
        <v>690.897079303314</v>
      </c>
      <c r="G91" s="136">
        <v>678.674388802095</v>
      </c>
      <c r="H91" s="137">
        <v>-0.006765463917525767</v>
      </c>
      <c r="I91" s="137">
        <v>-0.011000000000000527</v>
      </c>
      <c r="J91" s="137">
        <v>-0.017691043814433333</v>
      </c>
      <c r="K91" s="129"/>
    </row>
    <row r="92" spans="1:11" ht="12.75">
      <c r="A92" s="32" t="s">
        <v>68</v>
      </c>
      <c r="B92" s="136">
        <v>8392.159419119018</v>
      </c>
      <c r="C92" s="136">
        <v>8443.117739088288</v>
      </c>
      <c r="D92" s="133">
        <v>131.08702148070196</v>
      </c>
      <c r="E92" s="133">
        <v>132.66006573847068</v>
      </c>
      <c r="F92" s="136">
        <v>1100.10318204353</v>
      </c>
      <c r="G92" s="136">
        <v>1120.0645543051</v>
      </c>
      <c r="H92" s="137">
        <v>0.006072134408359364</v>
      </c>
      <c r="I92" s="137">
        <v>0.012000000000002217</v>
      </c>
      <c r="J92" s="137">
        <v>0.018145000021261754</v>
      </c>
      <c r="K92" s="156"/>
    </row>
    <row r="93" spans="1:11" ht="12.75">
      <c r="A93" s="32" t="s">
        <v>136</v>
      </c>
      <c r="B93" s="136">
        <v>9.00000000000001</v>
      </c>
      <c r="C93" s="136">
        <v>9.00000000000001</v>
      </c>
      <c r="D93" s="133">
        <v>279.2651344681075</v>
      </c>
      <c r="E93" s="133">
        <v>272.562771240873</v>
      </c>
      <c r="F93" s="136">
        <v>2.5133862102129703</v>
      </c>
      <c r="G93" s="136">
        <v>2.45306494116786</v>
      </c>
      <c r="H93" s="137">
        <v>0</v>
      </c>
      <c r="I93" s="137">
        <v>-0.023999999999999563</v>
      </c>
      <c r="J93" s="137">
        <v>-0.02399999999999959</v>
      </c>
      <c r="K93" s="129"/>
    </row>
    <row r="94" spans="1:11" ht="12.75">
      <c r="A94" s="32" t="s">
        <v>69</v>
      </c>
      <c r="B94" s="136">
        <v>3444.2000000000007</v>
      </c>
      <c r="C94" s="136">
        <v>3676.897576117573</v>
      </c>
      <c r="D94" s="133">
        <v>145.15323919061606</v>
      </c>
      <c r="E94" s="133">
        <v>125.55755189988294</v>
      </c>
      <c r="F94" s="136">
        <v>499.93678642032</v>
      </c>
      <c r="G94" s="136">
        <v>461.662258243936</v>
      </c>
      <c r="H94" s="137">
        <v>0.06756215554194651</v>
      </c>
      <c r="I94" s="137">
        <v>-0.1349999999999997</v>
      </c>
      <c r="J94" s="137">
        <v>-0.07655873545621597</v>
      </c>
      <c r="K94" s="129"/>
    </row>
    <row r="95" spans="1:11" ht="12.75">
      <c r="A95" s="32" t="s">
        <v>178</v>
      </c>
      <c r="F95" s="136">
        <v>88.27997242686297</v>
      </c>
      <c r="G95" s="136">
        <v>87.15857955510091</v>
      </c>
      <c r="K95" s="129"/>
    </row>
    <row r="96" spans="1:11" ht="12.75">
      <c r="A96" s="29" t="s">
        <v>90</v>
      </c>
      <c r="B96" s="132"/>
      <c r="C96" s="132"/>
      <c r="D96" s="133"/>
      <c r="E96" s="133"/>
      <c r="F96" s="136">
        <v>1587.13711425602</v>
      </c>
      <c r="G96" s="136">
        <v>1505.28752876145</v>
      </c>
      <c r="H96" s="137">
        <v>0.033344730376094776</v>
      </c>
      <c r="I96" s="137">
        <v>-0.08217520289511782</v>
      </c>
      <c r="J96" s="137">
        <v>-0.05157058250316165</v>
      </c>
      <c r="K96" s="129"/>
    </row>
    <row r="97" spans="1:11" ht="12.75">
      <c r="A97" s="32" t="s">
        <v>70</v>
      </c>
      <c r="B97" s="136">
        <v>41691.99999999992</v>
      </c>
      <c r="C97" s="136">
        <v>43081.99999999995</v>
      </c>
      <c r="D97" s="133">
        <v>37.98797193466212</v>
      </c>
      <c r="E97" s="133">
        <v>34.87295823601972</v>
      </c>
      <c r="F97" s="136">
        <v>1583.79452589993</v>
      </c>
      <c r="G97" s="136">
        <v>1502.3967867242</v>
      </c>
      <c r="H97" s="137">
        <v>0.033339729444498506</v>
      </c>
      <c r="I97" s="137">
        <v>-0.08200000000000279</v>
      </c>
      <c r="J97" s="137">
        <v>-0.051394128369953135</v>
      </c>
      <c r="K97" s="129"/>
    </row>
    <row r="98" spans="1:11" ht="12.75">
      <c r="A98" s="32" t="s">
        <v>125</v>
      </c>
      <c r="B98" s="136">
        <v>28.000000000000004</v>
      </c>
      <c r="C98" s="136">
        <v>29.000000000000007</v>
      </c>
      <c r="D98" s="133">
        <v>119.37815557477214</v>
      </c>
      <c r="E98" s="133">
        <v>99.68075990493445</v>
      </c>
      <c r="F98" s="136">
        <v>3.34258835609362</v>
      </c>
      <c r="G98" s="136">
        <v>2.8907420372431</v>
      </c>
      <c r="H98" s="137">
        <v>0.03571428571428584</v>
      </c>
      <c r="I98" s="137">
        <v>-0.1650000000000024</v>
      </c>
      <c r="J98" s="137">
        <v>-0.13517857142857365</v>
      </c>
      <c r="K98" s="129"/>
    </row>
    <row r="99" spans="1:11" ht="12.75">
      <c r="A99" s="29" t="s">
        <v>91</v>
      </c>
      <c r="B99" s="136">
        <v>2294</v>
      </c>
      <c r="C99" s="136">
        <v>2329.000000000009</v>
      </c>
      <c r="D99" s="133">
        <v>98.42132539134612</v>
      </c>
      <c r="E99" s="133">
        <v>84.74076116194858</v>
      </c>
      <c r="F99" s="136">
        <v>225.77852044774798</v>
      </c>
      <c r="G99" s="136">
        <v>197.361232746179</v>
      </c>
      <c r="H99" s="137">
        <v>0.01525719267655148</v>
      </c>
      <c r="I99" s="137">
        <v>-0.1390000000000043</v>
      </c>
      <c r="J99" s="137">
        <v>-0.12586355710549352</v>
      </c>
      <c r="K99" s="129"/>
    </row>
    <row r="100" spans="1:11" ht="12.75">
      <c r="A100" s="29" t="s">
        <v>92</v>
      </c>
      <c r="B100" s="136">
        <v>12.000000000000007</v>
      </c>
      <c r="C100" s="136">
        <v>11.000000000000007</v>
      </c>
      <c r="D100" s="133">
        <v>551.6005625440905</v>
      </c>
      <c r="E100" s="133">
        <v>596.2802081101614</v>
      </c>
      <c r="F100" s="136">
        <v>6.61920675052909</v>
      </c>
      <c r="G100" s="136">
        <v>6.55908228921178</v>
      </c>
      <c r="H100" s="137">
        <v>-0.08333333333333329</v>
      </c>
      <c r="I100" s="137">
        <v>0.08099999999999925</v>
      </c>
      <c r="J100" s="137">
        <v>-0.009083333333333915</v>
      </c>
      <c r="K100" s="157"/>
    </row>
    <row r="101" spans="1:10" ht="12.75">
      <c r="A101" s="138" t="s">
        <v>93</v>
      </c>
      <c r="B101" s="37"/>
      <c r="C101" s="37"/>
      <c r="D101" s="37"/>
      <c r="E101" s="37"/>
      <c r="F101" s="136">
        <v>0.239384244491061</v>
      </c>
      <c r="G101" s="136">
        <v>0.241385015395878</v>
      </c>
      <c r="H101" s="137">
        <v>0</v>
      </c>
      <c r="I101" s="137">
        <v>0.008357989094356366</v>
      </c>
      <c r="J101" s="137">
        <v>0.00835798909435633</v>
      </c>
    </row>
    <row r="102" spans="1:10" ht="12.75">
      <c r="A102" s="138"/>
      <c r="B102" s="37"/>
      <c r="C102" s="37"/>
      <c r="D102" s="37"/>
      <c r="E102" s="37"/>
      <c r="F102" s="136"/>
      <c r="G102" s="136"/>
      <c r="H102" s="38"/>
      <c r="I102" s="38"/>
      <c r="J102" s="139"/>
    </row>
    <row r="103" spans="1:10" ht="12.75">
      <c r="A103" s="33" t="s">
        <v>174</v>
      </c>
      <c r="B103" s="37"/>
      <c r="C103" s="37"/>
      <c r="D103" s="140"/>
      <c r="E103" s="140"/>
      <c r="F103" s="134">
        <v>550.401158994646</v>
      </c>
      <c r="G103" s="134">
        <v>565.067590640165</v>
      </c>
      <c r="H103" s="135">
        <v>0.015299448759167524</v>
      </c>
      <c r="I103" s="135">
        <v>0.011176362761507352</v>
      </c>
      <c r="J103" s="135">
        <v>0.02664680371005841</v>
      </c>
    </row>
    <row r="104" spans="1:11" ht="12.75">
      <c r="A104" s="33"/>
      <c r="B104" s="37"/>
      <c r="C104" s="37"/>
      <c r="D104" s="140"/>
      <c r="E104" s="140"/>
      <c r="F104" s="134"/>
      <c r="G104" s="134"/>
      <c r="H104" s="135"/>
      <c r="I104" s="135"/>
      <c r="J104" s="135"/>
      <c r="K104" s="157"/>
    </row>
    <row r="105" spans="1:11" ht="12.75">
      <c r="A105" s="31" t="s">
        <v>137</v>
      </c>
      <c r="B105" s="37"/>
      <c r="C105" s="37"/>
      <c r="D105" s="140"/>
      <c r="E105" s="140"/>
      <c r="F105" s="134">
        <v>6622.53722447623</v>
      </c>
      <c r="G105" s="134">
        <v>6521.11017130638</v>
      </c>
      <c r="H105" s="39">
        <v>0.019472183113410712</v>
      </c>
      <c r="I105" s="39">
        <v>-0.034123167772889484</v>
      </c>
      <c r="J105" s="39">
        <v>-0.015315437230761965</v>
      </c>
      <c r="K105" s="129"/>
    </row>
    <row r="106" spans="1:11" ht="12.75">
      <c r="A106" s="29" t="s">
        <v>129</v>
      </c>
      <c r="B106" s="37"/>
      <c r="C106" s="37"/>
      <c r="D106" s="140"/>
      <c r="E106" s="140"/>
      <c r="F106" s="136">
        <v>595.5934083925861</v>
      </c>
      <c r="G106" s="136">
        <v>583.0337000932041</v>
      </c>
      <c r="H106" s="40">
        <v>-0.0010050990496664647</v>
      </c>
      <c r="I106" s="40">
        <v>-0.02010282841531097</v>
      </c>
      <c r="J106" s="40">
        <v>-0.02108772213124169</v>
      </c>
      <c r="K106" s="129"/>
    </row>
    <row r="107" spans="1:10" ht="12.75">
      <c r="A107" s="29" t="s">
        <v>130</v>
      </c>
      <c r="B107" s="37"/>
      <c r="C107" s="37"/>
      <c r="D107" s="140"/>
      <c r="E107" s="140"/>
      <c r="F107" s="136">
        <v>-70.3569655283921</v>
      </c>
      <c r="G107" s="136">
        <v>-65.64464546123341</v>
      </c>
      <c r="H107" s="40">
        <v>0.00454886110594195</v>
      </c>
      <c r="I107" s="40">
        <v>-0.07120227865049444</v>
      </c>
      <c r="J107" s="40">
        <v>-0.06697730682056022</v>
      </c>
    </row>
    <row r="108" spans="1:10" ht="12.75">
      <c r="A108" s="31"/>
      <c r="B108" s="140"/>
      <c r="C108" s="140"/>
      <c r="D108" s="140"/>
      <c r="E108" s="140"/>
      <c r="F108" s="134"/>
      <c r="G108" s="134"/>
      <c r="H108" s="140"/>
      <c r="I108" s="140"/>
      <c r="J108" s="140"/>
    </row>
    <row r="109" spans="1:11" ht="12.75">
      <c r="A109" s="141" t="s">
        <v>138</v>
      </c>
      <c r="B109" s="41"/>
      <c r="C109" s="41"/>
      <c r="D109" s="41"/>
      <c r="E109" s="41"/>
      <c r="F109" s="42">
        <v>7147.773667340421</v>
      </c>
      <c r="G109" s="42">
        <v>7038.49922593835</v>
      </c>
      <c r="H109" s="39">
        <v>0.01791279201559284</v>
      </c>
      <c r="I109" s="39">
        <v>-0.03261643944961812</v>
      </c>
      <c r="J109" s="39">
        <v>-0.0152878989301755</v>
      </c>
      <c r="K109" s="158"/>
    </row>
    <row r="110" spans="1:11" ht="12.75">
      <c r="A110" s="106" t="s">
        <v>21</v>
      </c>
      <c r="B110" s="41"/>
      <c r="C110" s="41"/>
      <c r="D110" s="41"/>
      <c r="E110" s="41"/>
      <c r="F110" s="43">
        <v>3723.5344540125498</v>
      </c>
      <c r="G110" s="43">
        <v>3767.9050793482897</v>
      </c>
      <c r="H110" s="40">
        <v>0.012589071002266647</v>
      </c>
      <c r="I110" s="40">
        <v>-0.0006644407611131609</v>
      </c>
      <c r="J110" s="40">
        <v>0.011916265549235167</v>
      </c>
      <c r="K110" s="158"/>
    </row>
    <row r="111" spans="1:11" ht="12.75">
      <c r="A111" s="142" t="s">
        <v>126</v>
      </c>
      <c r="B111" s="44"/>
      <c r="C111" s="44"/>
      <c r="D111" s="44"/>
      <c r="E111" s="44"/>
      <c r="F111" s="45">
        <v>3424.23921332787</v>
      </c>
      <c r="G111" s="45">
        <v>3270.59414659006</v>
      </c>
      <c r="H111" s="46">
        <v>0.023701832261234946</v>
      </c>
      <c r="I111" s="46">
        <v>-0.06698402838169615</v>
      </c>
      <c r="J111" s="46">
        <v>-0.04486984032534593</v>
      </c>
      <c r="K111" s="159"/>
    </row>
    <row r="112" spans="1:7" ht="12.75">
      <c r="A112" s="29" t="s">
        <v>292</v>
      </c>
      <c r="F112" s="127"/>
      <c r="G112" s="127"/>
    </row>
    <row r="113" spans="6:7" ht="12.75">
      <c r="F113" s="115"/>
      <c r="G113" s="115"/>
    </row>
    <row r="116" spans="6:8" ht="12.75">
      <c r="F116" s="129"/>
      <c r="G116" s="129"/>
      <c r="H116" s="129"/>
    </row>
    <row r="118" spans="2:10" ht="12.75">
      <c r="B118" s="115"/>
      <c r="C118" s="115"/>
      <c r="D118" s="129"/>
      <c r="E118" s="129"/>
      <c r="F118" s="129"/>
      <c r="J118" s="129"/>
    </row>
    <row r="119" spans="2:10" ht="12.75">
      <c r="B119" s="115"/>
      <c r="C119" s="115"/>
      <c r="D119" s="129"/>
      <c r="E119" s="129"/>
      <c r="F119" s="129"/>
      <c r="G119" s="160"/>
      <c r="J119" s="115"/>
    </row>
    <row r="120" spans="2:10" ht="12.75">
      <c r="B120" s="115"/>
      <c r="C120" s="115"/>
      <c r="D120" s="129"/>
      <c r="E120" s="129"/>
      <c r="F120" s="129"/>
      <c r="G120" s="160"/>
      <c r="J120" s="160"/>
    </row>
    <row r="121" spans="2:10" ht="12.75">
      <c r="B121" s="115"/>
      <c r="C121" s="115"/>
      <c r="D121" s="129"/>
      <c r="E121" s="129"/>
      <c r="F121" s="129"/>
      <c r="G121" s="160"/>
      <c r="J121" s="160"/>
    </row>
    <row r="122" spans="2:7" ht="12.75">
      <c r="B122" s="115"/>
      <c r="C122" s="115"/>
      <c r="D122" s="129"/>
      <c r="E122" s="129"/>
      <c r="F122" s="129"/>
      <c r="G122" s="160"/>
    </row>
    <row r="123" spans="2:7" ht="12.75">
      <c r="B123" s="115"/>
      <c r="C123" s="115"/>
      <c r="D123" s="129"/>
      <c r="E123" s="129"/>
      <c r="F123" s="129"/>
      <c r="G123" s="160"/>
    </row>
    <row r="124" spans="2:7" ht="12.75">
      <c r="B124" s="115"/>
      <c r="C124" s="115"/>
      <c r="D124" s="129"/>
      <c r="E124" s="129"/>
      <c r="F124" s="129"/>
      <c r="G124" s="160"/>
    </row>
    <row r="125" spans="2:7" ht="12.75">
      <c r="B125" s="115"/>
      <c r="C125" s="115"/>
      <c r="D125" s="129"/>
      <c r="E125" s="129"/>
      <c r="F125" s="129"/>
      <c r="G125" s="160"/>
    </row>
    <row r="126" spans="2:7" ht="12.75">
      <c r="B126" s="115"/>
      <c r="C126" s="115"/>
      <c r="D126" s="129"/>
      <c r="E126" s="129"/>
      <c r="F126" s="129"/>
      <c r="G126" s="160"/>
    </row>
    <row r="127" spans="2:7" ht="12.75">
      <c r="B127" s="115"/>
      <c r="C127" s="115"/>
      <c r="D127" s="129"/>
      <c r="E127" s="129"/>
      <c r="F127" s="129"/>
      <c r="G127" s="160"/>
    </row>
    <row r="128" spans="2:7" ht="12.75">
      <c r="B128" s="115"/>
      <c r="C128" s="115"/>
      <c r="D128" s="129"/>
      <c r="E128" s="129"/>
      <c r="F128" s="129"/>
      <c r="G128" s="160"/>
    </row>
    <row r="129" spans="2:7" ht="12.75">
      <c r="B129" s="115"/>
      <c r="C129" s="115"/>
      <c r="D129" s="129"/>
      <c r="E129" s="129"/>
      <c r="F129" s="129"/>
      <c r="G129" s="160"/>
    </row>
    <row r="130" spans="2:7" ht="12.75">
      <c r="B130" s="115"/>
      <c r="C130" s="115"/>
      <c r="D130" s="129"/>
      <c r="E130" s="129"/>
      <c r="F130" s="129"/>
      <c r="G130" s="160"/>
    </row>
    <row r="131" spans="2:7" ht="12.75">
      <c r="B131" s="115"/>
      <c r="C131" s="115"/>
      <c r="D131" s="129"/>
      <c r="E131" s="129"/>
      <c r="F131" s="129"/>
      <c r="G131" s="160"/>
    </row>
    <row r="132" spans="2:7" ht="12.75">
      <c r="B132" s="115"/>
      <c r="C132" s="115"/>
      <c r="D132" s="129"/>
      <c r="E132" s="129"/>
      <c r="F132" s="129"/>
      <c r="G132" s="160"/>
    </row>
    <row r="133" spans="2:7" ht="12.75">
      <c r="B133" s="115"/>
      <c r="C133" s="115"/>
      <c r="D133" s="129"/>
      <c r="E133" s="129"/>
      <c r="F133" s="129"/>
      <c r="G133" s="160"/>
    </row>
    <row r="134" spans="2:7" ht="12.75">
      <c r="B134" s="115"/>
      <c r="C134" s="115"/>
      <c r="D134" s="129"/>
      <c r="E134" s="129"/>
      <c r="F134" s="129"/>
      <c r="G134" s="160"/>
    </row>
    <row r="135" spans="2:7" ht="12.75">
      <c r="B135" s="115"/>
      <c r="C135" s="115"/>
      <c r="D135" s="129"/>
      <c r="E135" s="129"/>
      <c r="F135" s="129"/>
      <c r="G135" s="160"/>
    </row>
    <row r="136" spans="2:7" ht="12.75">
      <c r="B136" s="115"/>
      <c r="C136" s="115"/>
      <c r="D136" s="129"/>
      <c r="E136" s="129"/>
      <c r="F136" s="129"/>
      <c r="G136" s="160"/>
    </row>
    <row r="137" spans="2:7" ht="12.75">
      <c r="B137" s="115"/>
      <c r="C137" s="115"/>
      <c r="D137" s="129"/>
      <c r="E137" s="129"/>
      <c r="F137" s="129"/>
      <c r="G137" s="160"/>
    </row>
    <row r="138" spans="2:7" ht="12.75">
      <c r="B138" s="115"/>
      <c r="C138" s="115"/>
      <c r="D138" s="129"/>
      <c r="E138" s="129"/>
      <c r="F138" s="129"/>
      <c r="G138" s="160"/>
    </row>
    <row r="139" spans="2:7" ht="12.75">
      <c r="B139" s="115"/>
      <c r="C139" s="115"/>
      <c r="D139" s="129"/>
      <c r="E139" s="129"/>
      <c r="F139" s="129"/>
      <c r="G139" s="160"/>
    </row>
    <row r="140" spans="2:6" ht="12.75">
      <c r="B140" s="115"/>
      <c r="C140" s="115"/>
      <c r="D140" s="129"/>
      <c r="E140" s="129"/>
      <c r="F140" s="129"/>
    </row>
    <row r="141" spans="2:6" ht="12.75">
      <c r="B141" s="115"/>
      <c r="C141" s="115"/>
      <c r="D141" s="129"/>
      <c r="E141" s="129"/>
      <c r="F141" s="129"/>
    </row>
    <row r="142" spans="2:6" ht="12.75">
      <c r="B142" s="115"/>
      <c r="C142" s="115"/>
      <c r="D142" s="129"/>
      <c r="E142" s="129"/>
      <c r="F142" s="129"/>
    </row>
    <row r="143" spans="2:6" ht="12.75">
      <c r="B143" s="115"/>
      <c r="C143" s="115"/>
      <c r="D143" s="129"/>
      <c r="E143" s="129"/>
      <c r="F143" s="129"/>
    </row>
    <row r="144" spans="2:6" ht="12.75">
      <c r="B144" s="115"/>
      <c r="C144" s="115"/>
      <c r="D144" s="129"/>
      <c r="E144" s="129"/>
      <c r="F144" s="129"/>
    </row>
    <row r="145" spans="2:6" ht="12.75">
      <c r="B145" s="115"/>
      <c r="C145" s="115"/>
      <c r="D145" s="129"/>
      <c r="E145" s="129"/>
      <c r="F145" s="129"/>
    </row>
    <row r="146" spans="2:6" ht="12.75">
      <c r="B146" s="115"/>
      <c r="C146" s="115"/>
      <c r="D146" s="129"/>
      <c r="E146" s="129"/>
      <c r="F146" s="129"/>
    </row>
    <row r="147" spans="2:6" ht="12.75">
      <c r="B147" s="115"/>
      <c r="C147" s="115"/>
      <c r="D147" s="129"/>
      <c r="E147" s="129"/>
      <c r="F147" s="129"/>
    </row>
    <row r="148" spans="2:6" ht="12.75">
      <c r="B148" s="115"/>
      <c r="C148" s="115"/>
      <c r="D148" s="129"/>
      <c r="E148" s="129"/>
      <c r="F148" s="129"/>
    </row>
    <row r="149" spans="2:6" ht="12.75">
      <c r="B149" s="115"/>
      <c r="C149" s="115"/>
      <c r="D149" s="129"/>
      <c r="E149" s="129"/>
      <c r="F149" s="129"/>
    </row>
    <row r="150" spans="2:6" ht="12.75">
      <c r="B150" s="115"/>
      <c r="C150" s="115"/>
      <c r="D150" s="129"/>
      <c r="E150" s="129"/>
      <c r="F150" s="129"/>
    </row>
    <row r="151" spans="2:6" ht="12.75">
      <c r="B151" s="115"/>
      <c r="C151" s="115"/>
      <c r="D151" s="129"/>
      <c r="E151" s="129"/>
      <c r="F151" s="129"/>
    </row>
    <row r="152" spans="2:6" ht="12.75">
      <c r="B152" s="115"/>
      <c r="C152" s="115"/>
      <c r="D152" s="129"/>
      <c r="E152" s="129"/>
      <c r="F152" s="129"/>
    </row>
    <row r="153" spans="2:6" ht="12.75">
      <c r="B153" s="115"/>
      <c r="C153" s="115"/>
      <c r="D153" s="129"/>
      <c r="E153" s="129"/>
      <c r="F153" s="129"/>
    </row>
    <row r="154" spans="2:6" ht="12.75">
      <c r="B154" s="115"/>
      <c r="C154" s="115"/>
      <c r="D154" s="129"/>
      <c r="E154" s="129"/>
      <c r="F154" s="129"/>
    </row>
    <row r="155" spans="2:6" ht="12.75">
      <c r="B155" s="115"/>
      <c r="C155" s="115"/>
      <c r="D155" s="129"/>
      <c r="E155" s="129"/>
      <c r="F155" s="129"/>
    </row>
    <row r="156" spans="2:6" ht="12.75">
      <c r="B156" s="115"/>
      <c r="C156" s="115"/>
      <c r="D156" s="129"/>
      <c r="E156" s="129"/>
      <c r="F156" s="129"/>
    </row>
    <row r="157" spans="2:6" ht="12.75">
      <c r="B157" s="115"/>
      <c r="C157" s="115"/>
      <c r="D157" s="129"/>
      <c r="E157" s="129"/>
      <c r="F157" s="129"/>
    </row>
    <row r="158" spans="2:6" ht="12.75">
      <c r="B158" s="115"/>
      <c r="C158" s="115"/>
      <c r="D158" s="129"/>
      <c r="E158" s="129"/>
      <c r="F158" s="129"/>
    </row>
    <row r="160" spans="2:6" ht="12.75">
      <c r="B160" s="115"/>
      <c r="C160" s="115"/>
      <c r="F160" s="129"/>
    </row>
    <row r="161" spans="2:6" ht="12.75">
      <c r="B161" s="115"/>
      <c r="C161" s="115"/>
      <c r="F161" s="129"/>
    </row>
  </sheetData>
  <sheetProtection/>
  <mergeCells count="8">
    <mergeCell ref="F33:G33"/>
    <mergeCell ref="H33:J33"/>
    <mergeCell ref="B71:C71"/>
    <mergeCell ref="D71:E71"/>
    <mergeCell ref="F71:G71"/>
    <mergeCell ref="H71:J71"/>
    <mergeCell ref="B33:C33"/>
    <mergeCell ref="D33:E33"/>
  </mergeCells>
  <printOptions/>
  <pageMargins left="0.75" right="0.75" top="1" bottom="1" header="0.5" footer="0.5"/>
  <pageSetup fitToHeight="2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19" customWidth="1"/>
    <col min="2" max="3" width="10.7109375" style="19" customWidth="1"/>
    <col min="4" max="4" width="10.421875" style="19" bestFit="1" customWidth="1"/>
    <col min="5" max="6" width="11.8515625" style="19" customWidth="1"/>
    <col min="7" max="16384" width="9.140625" style="19" customWidth="1"/>
  </cols>
  <sheetData>
    <row r="1" spans="1:7" ht="13.5" customHeight="1">
      <c r="A1" s="58" t="s">
        <v>295</v>
      </c>
      <c r="B1" s="41"/>
      <c r="C1" s="41"/>
      <c r="D1" s="41"/>
      <c r="E1" s="41"/>
      <c r="F1" s="41"/>
      <c r="G1" s="21"/>
    </row>
    <row r="2" spans="1:7" ht="13.5" customHeight="1">
      <c r="A2" s="41"/>
      <c r="B2" s="41"/>
      <c r="C2" s="41"/>
      <c r="D2" s="41"/>
      <c r="E2" s="41"/>
      <c r="F2" s="39"/>
      <c r="G2" s="21"/>
    </row>
    <row r="3" spans="1:7" ht="13.5" customHeight="1">
      <c r="A3" s="70"/>
      <c r="B3" s="71" t="s">
        <v>24</v>
      </c>
      <c r="C3" s="71" t="s">
        <v>23</v>
      </c>
      <c r="D3" s="71" t="s">
        <v>25</v>
      </c>
      <c r="E3" s="71" t="s">
        <v>26</v>
      </c>
      <c r="F3" s="71" t="s">
        <v>61</v>
      </c>
      <c r="G3" s="21"/>
    </row>
    <row r="4" spans="1:7" ht="13.5" customHeight="1">
      <c r="A4" s="59" t="s">
        <v>0</v>
      </c>
      <c r="B4" s="69">
        <v>1896.58050600657</v>
      </c>
      <c r="C4" s="69">
        <v>27059.6735538598</v>
      </c>
      <c r="D4" s="39">
        <v>0.269458082628932</v>
      </c>
      <c r="E4" s="39">
        <v>0.5146794702065745</v>
      </c>
      <c r="F4" s="39">
        <v>0.07008881693386287</v>
      </c>
      <c r="G4" s="21"/>
    </row>
    <row r="5" spans="1:7" ht="13.5" customHeight="1">
      <c r="A5" s="41" t="s">
        <v>1</v>
      </c>
      <c r="B5" s="37">
        <v>1035.8519975801898</v>
      </c>
      <c r="C5" s="37">
        <v>13562.320560493801</v>
      </c>
      <c r="D5" s="40">
        <v>0.1471694411449045</v>
      </c>
      <c r="E5" s="40">
        <v>0.2579575820437426</v>
      </c>
      <c r="F5" s="40">
        <v>0.07637719466663857</v>
      </c>
      <c r="G5" s="24"/>
    </row>
    <row r="6" spans="1:7" ht="13.5" customHeight="1">
      <c r="A6" s="62" t="s">
        <v>2</v>
      </c>
      <c r="B6" s="37">
        <v>621.676758045097</v>
      </c>
      <c r="C6" s="37">
        <v>4189.99550997661</v>
      </c>
      <c r="D6" s="40">
        <v>0.08832518667531956</v>
      </c>
      <c r="E6" s="40">
        <v>0.0796944081734897</v>
      </c>
      <c r="F6" s="99">
        <v>0.14837170029534646</v>
      </c>
      <c r="G6" s="24"/>
    </row>
    <row r="7" spans="1:7" ht="13.5" customHeight="1">
      <c r="A7" s="72" t="s">
        <v>62</v>
      </c>
      <c r="B7" s="73">
        <v>66.6237961611011</v>
      </c>
      <c r="C7" s="73">
        <v>523.63256447167</v>
      </c>
      <c r="D7" s="60">
        <v>0.00946562527357798</v>
      </c>
      <c r="E7" s="60">
        <v>0.00995957805362168</v>
      </c>
      <c r="F7" s="60">
        <v>0.1272338671838001</v>
      </c>
      <c r="G7" s="24"/>
    </row>
    <row r="8" spans="1:7" ht="13.5" customHeight="1">
      <c r="A8" s="72" t="s">
        <v>63</v>
      </c>
      <c r="B8" s="73">
        <v>135.996267550484</v>
      </c>
      <c r="C8" s="73">
        <v>343.35523369060104</v>
      </c>
      <c r="D8" s="60">
        <v>0.01932177061969534</v>
      </c>
      <c r="E8" s="60">
        <v>0.0065306733806966425</v>
      </c>
      <c r="F8" s="100">
        <v>0.39608036868612534</v>
      </c>
      <c r="G8" s="24"/>
    </row>
    <row r="9" spans="1:7" ht="13.5" customHeight="1">
      <c r="A9" s="72" t="s">
        <v>64</v>
      </c>
      <c r="B9" s="73">
        <v>329.028509284978</v>
      </c>
      <c r="C9" s="73">
        <v>1261.71508763329</v>
      </c>
      <c r="D9" s="60">
        <v>0.046746969591534335</v>
      </c>
      <c r="E9" s="60">
        <v>0.023998029819621226</v>
      </c>
      <c r="F9" s="100">
        <v>0.2607787705084558</v>
      </c>
      <c r="G9" s="24"/>
    </row>
    <row r="10" spans="1:7" ht="13.5" customHeight="1">
      <c r="A10" s="62" t="s">
        <v>60</v>
      </c>
      <c r="B10" s="37">
        <v>9.25405083357307</v>
      </c>
      <c r="C10" s="37">
        <v>128.729144346462</v>
      </c>
      <c r="D10" s="40">
        <v>0.0013147761385651569</v>
      </c>
      <c r="E10" s="40">
        <v>0.002448449634121036</v>
      </c>
      <c r="F10" s="40">
        <v>0.0718877677666115</v>
      </c>
      <c r="G10" s="24"/>
    </row>
    <row r="11" spans="1:7" ht="13.5" customHeight="1">
      <c r="A11" s="62" t="s">
        <v>3</v>
      </c>
      <c r="B11" s="37">
        <v>265.97542821175904</v>
      </c>
      <c r="C11" s="37">
        <v>7453.8940516496195</v>
      </c>
      <c r="D11" s="40">
        <v>0.03778865631349133</v>
      </c>
      <c r="E11" s="40">
        <v>0.14177429871217875</v>
      </c>
      <c r="F11" s="40">
        <v>0.03568274869065198</v>
      </c>
      <c r="G11" s="24"/>
    </row>
    <row r="12" spans="1:7" ht="13.5" customHeight="1">
      <c r="A12" s="72" t="s">
        <v>103</v>
      </c>
      <c r="B12" s="73">
        <v>9.35816</v>
      </c>
      <c r="C12" s="73">
        <v>766.19637</v>
      </c>
      <c r="D12" s="60">
        <v>0.0013295675256329094</v>
      </c>
      <c r="E12" s="60">
        <v>0.014573181786575948</v>
      </c>
      <c r="F12" s="60">
        <v>0.012213787961433438</v>
      </c>
      <c r="G12" s="24"/>
    </row>
    <row r="13" spans="1:7" ht="13.5" customHeight="1">
      <c r="A13" s="72" t="s">
        <v>114</v>
      </c>
      <c r="B13" s="73">
        <v>55.60747</v>
      </c>
      <c r="C13" s="73">
        <v>956.8681</v>
      </c>
      <c r="D13" s="60">
        <v>0.007900472560268925</v>
      </c>
      <c r="E13" s="60">
        <v>0.018199789653239328</v>
      </c>
      <c r="F13" s="60">
        <v>0.0581140389150814</v>
      </c>
      <c r="G13" s="24"/>
    </row>
    <row r="14" spans="1:7" ht="13.5" customHeight="1">
      <c r="A14" s="72" t="s">
        <v>127</v>
      </c>
      <c r="B14" s="73">
        <v>52.9799</v>
      </c>
      <c r="C14" s="73">
        <v>246.29962</v>
      </c>
      <c r="D14" s="60">
        <v>0.007527158602896187</v>
      </c>
      <c r="E14" s="60">
        <v>0.0046846595425981685</v>
      </c>
      <c r="F14" s="100">
        <v>0.21510345813769424</v>
      </c>
      <c r="G14" s="24"/>
    </row>
    <row r="15" spans="1:7" ht="13.5" customHeight="1">
      <c r="A15" s="62" t="s">
        <v>4</v>
      </c>
      <c r="B15" s="37">
        <v>61.2715652441802</v>
      </c>
      <c r="C15" s="37">
        <v>665.1157684209201</v>
      </c>
      <c r="D15" s="40">
        <v>0.008705203094770771</v>
      </c>
      <c r="E15" s="40">
        <v>0.012650612012578732</v>
      </c>
      <c r="F15" s="40">
        <v>0.09212165483558998</v>
      </c>
      <c r="G15" s="24"/>
    </row>
    <row r="16" spans="1:7" ht="13.5" customHeight="1">
      <c r="A16" s="72" t="s">
        <v>65</v>
      </c>
      <c r="B16" s="73">
        <v>4.75781814813876</v>
      </c>
      <c r="C16" s="73">
        <v>95.8201845551212</v>
      </c>
      <c r="D16" s="60">
        <v>0.0006759705436359501</v>
      </c>
      <c r="E16" s="60">
        <v>0.0018225157714399486</v>
      </c>
      <c r="F16" s="60">
        <v>0.04965361077343567</v>
      </c>
      <c r="G16" s="24"/>
    </row>
    <row r="17" spans="1:7" ht="13.5" customHeight="1">
      <c r="A17" s="72" t="s">
        <v>66</v>
      </c>
      <c r="B17" s="73">
        <v>53.9121382109173</v>
      </c>
      <c r="C17" s="73">
        <v>306.476883349167</v>
      </c>
      <c r="D17" s="60">
        <v>0.00765960703842088</v>
      </c>
      <c r="E17" s="60">
        <v>0.0058292410526959845</v>
      </c>
      <c r="F17" s="100">
        <v>0.17590931368711282</v>
      </c>
      <c r="G17" s="24"/>
    </row>
    <row r="18" spans="1:7" ht="13.5" customHeight="1">
      <c r="A18" s="62" t="s">
        <v>5</v>
      </c>
      <c r="B18" s="37">
        <v>77.6741952455791</v>
      </c>
      <c r="C18" s="37">
        <v>1124.58608610016</v>
      </c>
      <c r="D18" s="40">
        <v>0.011035618922757475</v>
      </c>
      <c r="E18" s="40">
        <v>0.02138981351137383</v>
      </c>
      <c r="F18" s="40">
        <v>0.06906914126506554</v>
      </c>
      <c r="G18" s="24"/>
    </row>
    <row r="19" spans="1:7" ht="13.5" customHeight="1">
      <c r="A19" s="68" t="s">
        <v>6</v>
      </c>
      <c r="B19" s="37">
        <v>447.24804</v>
      </c>
      <c r="C19" s="37">
        <v>1355.37048</v>
      </c>
      <c r="D19" s="40">
        <v>0.06354309713522407</v>
      </c>
      <c r="E19" s="40">
        <v>0.02577937088529759</v>
      </c>
      <c r="F19" s="99">
        <v>0.3299821315276101</v>
      </c>
      <c r="G19" s="24"/>
    </row>
    <row r="20" spans="1:7" ht="13.5" customHeight="1">
      <c r="A20" s="41" t="s">
        <v>7</v>
      </c>
      <c r="B20" s="37">
        <v>413.480468426386</v>
      </c>
      <c r="C20" s="37">
        <v>12141.9825133661</v>
      </c>
      <c r="D20" s="40">
        <v>0.05874554434880429</v>
      </c>
      <c r="E20" s="40">
        <v>0.23094251727753617</v>
      </c>
      <c r="F20" s="40">
        <v>0.03405378553059352</v>
      </c>
      <c r="G20" s="24"/>
    </row>
    <row r="21" spans="1:7" ht="13.5" customHeight="1">
      <c r="A21" s="62" t="s">
        <v>8</v>
      </c>
      <c r="B21" s="37">
        <v>229.265001104536</v>
      </c>
      <c r="C21" s="37">
        <v>5373.86574149664</v>
      </c>
      <c r="D21" s="40">
        <v>0.03257299514357354</v>
      </c>
      <c r="E21" s="40">
        <v>0.1022118159441075</v>
      </c>
      <c r="F21" s="40">
        <v>0.0426629566373731</v>
      </c>
      <c r="G21" s="24"/>
    </row>
    <row r="22" spans="1:7" ht="13.5" customHeight="1">
      <c r="A22" s="62" t="s">
        <v>9</v>
      </c>
      <c r="B22" s="37">
        <v>2.9306707841696498</v>
      </c>
      <c r="C22" s="37">
        <v>1255.7961074952</v>
      </c>
      <c r="D22" s="40">
        <v>0.0004163772261804777</v>
      </c>
      <c r="E22" s="40">
        <v>0.023885449837620636</v>
      </c>
      <c r="F22" s="40">
        <v>0.002333715454824223</v>
      </c>
      <c r="G22" s="24"/>
    </row>
    <row r="23" spans="1:7" ht="13.5" customHeight="1">
      <c r="A23" s="62" t="s">
        <v>10</v>
      </c>
      <c r="B23" s="37">
        <v>0</v>
      </c>
      <c r="C23" s="37">
        <v>971.778536158389</v>
      </c>
      <c r="D23" s="40">
        <v>0</v>
      </c>
      <c r="E23" s="40">
        <v>0.01848338861710983</v>
      </c>
      <c r="F23" s="40">
        <v>0</v>
      </c>
      <c r="G23" s="24"/>
    </row>
    <row r="24" spans="1:7" ht="13.5" customHeight="1">
      <c r="A24" s="62" t="s">
        <v>11</v>
      </c>
      <c r="B24" s="37">
        <v>44.8509382247911</v>
      </c>
      <c r="C24" s="37">
        <v>3212.82708859696</v>
      </c>
      <c r="D24" s="40">
        <v>0.006372230327099555</v>
      </c>
      <c r="E24" s="40">
        <v>0.06110850304727892</v>
      </c>
      <c r="F24" s="40">
        <v>0.01395996018085663</v>
      </c>
      <c r="G24" s="24"/>
    </row>
    <row r="25" spans="1:7" ht="13.5" customHeight="1">
      <c r="A25" s="62" t="s">
        <v>12</v>
      </c>
      <c r="B25" s="37">
        <v>136.43385831288998</v>
      </c>
      <c r="C25" s="37">
        <v>1327.71503961888</v>
      </c>
      <c r="D25" s="40">
        <v>0.019383941651950818</v>
      </c>
      <c r="E25" s="40">
        <v>0.025253359831418704</v>
      </c>
      <c r="F25" s="40">
        <v>0.10275838884227241</v>
      </c>
      <c r="G25" s="24"/>
    </row>
    <row r="26" spans="1:7" ht="13.5" customHeight="1">
      <c r="A26" s="59" t="s">
        <v>13</v>
      </c>
      <c r="B26" s="69">
        <v>4059.46207465964</v>
      </c>
      <c r="C26" s="69">
        <v>15461.1723294174</v>
      </c>
      <c r="D26" s="39">
        <v>0.5767510863252877</v>
      </c>
      <c r="E26" s="39">
        <v>0.2940740570073148</v>
      </c>
      <c r="F26" s="98">
        <v>0.26255849091959554</v>
      </c>
      <c r="G26" s="21"/>
    </row>
    <row r="27" spans="1:7" ht="13.5" customHeight="1">
      <c r="A27" s="41" t="s">
        <v>14</v>
      </c>
      <c r="B27" s="37">
        <v>4059.2206896442444</v>
      </c>
      <c r="C27" s="37">
        <v>15450.5129363831</v>
      </c>
      <c r="D27" s="40">
        <v>0.5767167913701209</v>
      </c>
      <c r="E27" s="40">
        <v>0.2938713135873435</v>
      </c>
      <c r="F27" s="99">
        <v>0.26272400834573784</v>
      </c>
      <c r="G27" s="21"/>
    </row>
    <row r="28" spans="1:7" ht="13.5" customHeight="1">
      <c r="A28" s="62" t="s">
        <v>15</v>
      </c>
      <c r="B28" s="37">
        <v>2350.0128458474</v>
      </c>
      <c r="C28" s="37">
        <v>9649.211047235369</v>
      </c>
      <c r="D28" s="40">
        <v>0.333879818752712</v>
      </c>
      <c r="E28" s="40">
        <v>0.18352959136102134</v>
      </c>
      <c r="F28" s="99">
        <v>0.2435445586528767</v>
      </c>
      <c r="G28" s="21"/>
    </row>
    <row r="29" spans="1:7" ht="13.5" customHeight="1">
      <c r="A29" s="74" t="s">
        <v>67</v>
      </c>
      <c r="B29" s="73">
        <v>678.674388802095</v>
      </c>
      <c r="C29" s="73">
        <v>2913.63651146206</v>
      </c>
      <c r="D29" s="60">
        <v>0.09642316735662017</v>
      </c>
      <c r="E29" s="60">
        <v>0.05541784874488713</v>
      </c>
      <c r="F29" s="100">
        <v>0.23293035563366718</v>
      </c>
      <c r="G29" s="21"/>
    </row>
    <row r="30" spans="1:7" ht="13.5" customHeight="1">
      <c r="A30" s="74" t="s">
        <v>68</v>
      </c>
      <c r="B30" s="73">
        <v>1120.0645543051</v>
      </c>
      <c r="C30" s="73">
        <v>2863.62201561528</v>
      </c>
      <c r="D30" s="60">
        <v>0.15913400262621705</v>
      </c>
      <c r="E30" s="60">
        <v>0.05446656475493678</v>
      </c>
      <c r="F30" s="100">
        <v>0.3911356136380458</v>
      </c>
      <c r="G30" s="21"/>
    </row>
    <row r="31" spans="1:7" ht="13.5" customHeight="1">
      <c r="A31" s="74" t="s">
        <v>136</v>
      </c>
      <c r="B31" s="73">
        <v>2.45306494116786</v>
      </c>
      <c r="C31" s="73">
        <v>169.659265222207</v>
      </c>
      <c r="D31" s="60">
        <v>0.0003485210216586797</v>
      </c>
      <c r="E31" s="60">
        <v>0.003226947308377519</v>
      </c>
      <c r="F31" s="60">
        <v>0.014458773813236896</v>
      </c>
      <c r="G31" s="21"/>
    </row>
    <row r="32" spans="1:7" ht="13.5" customHeight="1">
      <c r="A32" s="74" t="s">
        <v>69</v>
      </c>
      <c r="B32" s="73">
        <v>461.662258243936</v>
      </c>
      <c r="C32" s="73">
        <v>2710.2925930169204</v>
      </c>
      <c r="D32" s="60">
        <v>0.0655910078873936</v>
      </c>
      <c r="E32" s="60">
        <v>0.05155021375635842</v>
      </c>
      <c r="F32" s="100">
        <v>0.17033668594800822</v>
      </c>
      <c r="G32" s="21"/>
    </row>
    <row r="33" spans="1:7" ht="13.5" customHeight="1">
      <c r="A33" s="62" t="s">
        <v>16</v>
      </c>
      <c r="B33" s="37">
        <v>1505.28752876145</v>
      </c>
      <c r="C33" s="37">
        <v>4589.02953170659</v>
      </c>
      <c r="D33" s="40">
        <v>0.21386484255253574</v>
      </c>
      <c r="E33" s="40">
        <v>0.0872841013192553</v>
      </c>
      <c r="F33" s="99">
        <v>0.3280187059946107</v>
      </c>
      <c r="G33" s="21"/>
    </row>
    <row r="34" spans="1:7" ht="13.5" customHeight="1">
      <c r="A34" s="75" t="s">
        <v>70</v>
      </c>
      <c r="B34" s="73">
        <v>1502.3967867242</v>
      </c>
      <c r="C34" s="73">
        <v>4085.9065208864</v>
      </c>
      <c r="D34" s="60">
        <v>0.21345413823270049</v>
      </c>
      <c r="E34" s="60">
        <v>0.07771461837104969</v>
      </c>
      <c r="F34" s="100">
        <v>0.3677021926576697</v>
      </c>
      <c r="G34" s="21"/>
    </row>
    <row r="35" spans="1:7" ht="13.5" customHeight="1">
      <c r="A35" s="62" t="s">
        <v>17</v>
      </c>
      <c r="B35" s="37">
        <v>197.361232746179</v>
      </c>
      <c r="C35" s="37">
        <v>1165.5221323363899</v>
      </c>
      <c r="D35" s="40">
        <v>0.028040243581879128</v>
      </c>
      <c r="E35" s="40">
        <v>0.022168423886967565</v>
      </c>
      <c r="F35" s="99">
        <v>0.16933289147461436</v>
      </c>
      <c r="G35" s="21"/>
    </row>
    <row r="36" spans="1:7" ht="13.5" customHeight="1">
      <c r="A36" s="62" t="s">
        <v>18</v>
      </c>
      <c r="B36" s="37">
        <v>6.55908228921178</v>
      </c>
      <c r="C36" s="37">
        <v>46.750225104742604</v>
      </c>
      <c r="D36" s="40">
        <v>0.0009318864829934458</v>
      </c>
      <c r="E36" s="40">
        <v>0.0008891970200991171</v>
      </c>
      <c r="F36" s="99">
        <v>0.14030054988005586</v>
      </c>
      <c r="G36" s="21"/>
    </row>
    <row r="37" spans="1:7" ht="13.5" customHeight="1">
      <c r="A37" s="41" t="s">
        <v>19</v>
      </c>
      <c r="B37" s="37">
        <v>0.241385015395878</v>
      </c>
      <c r="C37" s="37">
        <v>10.659393034344799</v>
      </c>
      <c r="D37" s="40">
        <v>3.4294955166908804E-05</v>
      </c>
      <c r="E37" s="40">
        <v>0.00020274341997217782</v>
      </c>
      <c r="F37" s="40">
        <v>0.022645287083244814</v>
      </c>
      <c r="G37" s="21"/>
    </row>
    <row r="38" spans="1:7" ht="13.5" customHeight="1">
      <c r="A38" s="61" t="s">
        <v>145</v>
      </c>
      <c r="B38" s="69">
        <v>565.067590640165</v>
      </c>
      <c r="C38" s="69">
        <v>6734.5805925</v>
      </c>
      <c r="D38" s="39">
        <v>0.08028239721299849</v>
      </c>
      <c r="E38" s="39">
        <v>0.12809283765054755</v>
      </c>
      <c r="F38" s="39">
        <v>0.08390538696195207</v>
      </c>
      <c r="G38" s="21"/>
    </row>
    <row r="39" spans="1:7" ht="13.5" customHeight="1">
      <c r="A39" s="59" t="s">
        <v>128</v>
      </c>
      <c r="B39" s="69">
        <v>6521.11017130638</v>
      </c>
      <c r="C39" s="69">
        <v>49255.4264757773</v>
      </c>
      <c r="D39" s="39">
        <v>0.926491566167219</v>
      </c>
      <c r="E39" s="39">
        <v>0.9368463648644386</v>
      </c>
      <c r="F39" s="39">
        <v>0.13239374091123368</v>
      </c>
      <c r="G39" s="21"/>
    </row>
    <row r="40" spans="1:7" ht="13.5" customHeight="1">
      <c r="A40" s="41" t="s">
        <v>129</v>
      </c>
      <c r="B40" s="37">
        <v>583.0337000932041</v>
      </c>
      <c r="C40" s="37">
        <v>4252.8514992</v>
      </c>
      <c r="D40" s="40">
        <v>0.08283494554415838</v>
      </c>
      <c r="E40" s="40">
        <v>0.08088993949312714</v>
      </c>
      <c r="F40" s="99">
        <v>0.13709241909878067</v>
      </c>
      <c r="G40" s="21"/>
    </row>
    <row r="41" spans="1:7" ht="13.5" customHeight="1">
      <c r="A41" s="41" t="s">
        <v>130</v>
      </c>
      <c r="B41" s="37">
        <v>-65.64464546123341</v>
      </c>
      <c r="C41" s="37">
        <v>-932.5</v>
      </c>
      <c r="D41" s="40">
        <v>-0.009326511711377205</v>
      </c>
      <c r="E41" s="40">
        <v>-0.017736304357565767</v>
      </c>
      <c r="F41" s="40">
        <v>0.0703964026393924</v>
      </c>
      <c r="G41" s="21"/>
    </row>
    <row r="42" spans="1:7" ht="13.5" customHeight="1">
      <c r="A42" s="59" t="s">
        <v>131</v>
      </c>
      <c r="B42" s="69">
        <v>7038.49922593835</v>
      </c>
      <c r="C42" s="69">
        <v>52575.777974977296</v>
      </c>
      <c r="D42" s="39">
        <v>1</v>
      </c>
      <c r="E42" s="39">
        <v>1</v>
      </c>
      <c r="F42" s="39">
        <v>0.13387342036647037</v>
      </c>
      <c r="G42" s="21"/>
    </row>
    <row r="43" spans="1:7" ht="13.5" customHeight="1">
      <c r="A43" s="62" t="s">
        <v>21</v>
      </c>
      <c r="B43" s="37">
        <v>3767.9050793482897</v>
      </c>
      <c r="C43" s="37">
        <v>23451.553190000002</v>
      </c>
      <c r="D43" s="40">
        <v>0.5353279098849322</v>
      </c>
      <c r="E43" s="40">
        <v>0.4460524236305441</v>
      </c>
      <c r="F43" s="40">
        <v>0.16066761330567075</v>
      </c>
      <c r="G43" s="21"/>
    </row>
    <row r="44" spans="1:7" ht="13.5" customHeight="1">
      <c r="A44" s="76" t="s">
        <v>22</v>
      </c>
      <c r="B44" s="77">
        <v>3270.59414659006</v>
      </c>
      <c r="C44" s="77">
        <v>29124.224784977298</v>
      </c>
      <c r="D44" s="46">
        <v>0.4646720901150678</v>
      </c>
      <c r="E44" s="46">
        <v>0.553947576369456</v>
      </c>
      <c r="F44" s="46">
        <v>0.1122980670124851</v>
      </c>
      <c r="G44" s="21"/>
    </row>
    <row r="45" spans="1:7" ht="13.5" customHeight="1">
      <c r="A45" s="41" t="s">
        <v>55</v>
      </c>
      <c r="B45" s="41"/>
      <c r="C45" s="41"/>
      <c r="D45" s="41"/>
      <c r="E45" s="41"/>
      <c r="F45" s="41"/>
      <c r="G45" s="21"/>
    </row>
    <row r="46" spans="1:7" ht="13.5" customHeight="1">
      <c r="A46" s="21"/>
      <c r="B46" s="21"/>
      <c r="C46" s="21"/>
      <c r="D46" s="21"/>
      <c r="E46" s="21"/>
      <c r="F46" s="21"/>
      <c r="G46" s="21"/>
    </row>
    <row r="47" ht="13.5" customHeight="1"/>
    <row r="48" ht="13.5" customHeight="1"/>
    <row r="49" s="18" customFormat="1" ht="13.5" customHeight="1"/>
    <row r="50" s="18" customFormat="1" ht="12.75"/>
    <row r="51" spans="1:17" s="18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5"/>
      <c r="N51" s="25"/>
      <c r="O51" s="25"/>
      <c r="P51" s="25"/>
      <c r="Q51" s="25"/>
    </row>
    <row r="52" spans="1:17" s="18" customFormat="1" ht="12.75">
      <c r="A52" s="2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6"/>
      <c r="N52" s="26"/>
      <c r="O52" s="26"/>
      <c r="P52" s="26"/>
      <c r="Q52" s="26"/>
    </row>
    <row r="53" spans="1:17" s="18" customFormat="1" ht="12.75">
      <c r="A53" s="2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6"/>
      <c r="N53" s="26"/>
      <c r="O53" s="26"/>
      <c r="P53" s="26"/>
      <c r="Q53" s="26"/>
    </row>
    <row r="54" spans="1:17" s="18" customFormat="1" ht="12.75">
      <c r="A54" s="2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6"/>
      <c r="N54" s="26"/>
      <c r="O54" s="26"/>
      <c r="P54" s="26"/>
      <c r="Q54" s="26"/>
    </row>
    <row r="55" spans="1:17" s="18" customFormat="1" ht="12.75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6"/>
      <c r="N55" s="26"/>
      <c r="O55" s="26"/>
      <c r="P55" s="26"/>
      <c r="Q55" s="26"/>
    </row>
    <row r="56" spans="2:23" s="18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="18" customFormat="1" ht="12.75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5.00390625" style="0" customWidth="1"/>
    <col min="2" max="6" width="10.00390625" style="0" customWidth="1"/>
    <col min="7" max="7" width="10.140625" style="0" customWidth="1"/>
  </cols>
  <sheetData>
    <row r="1" ht="14.25">
      <c r="A1" s="3" t="s">
        <v>296</v>
      </c>
    </row>
    <row r="2" ht="14.25">
      <c r="A2" s="3"/>
    </row>
    <row r="3" spans="1:12" ht="14.25">
      <c r="A3" s="2"/>
      <c r="B3" s="3" t="s">
        <v>144</v>
      </c>
      <c r="G3" s="3" t="s">
        <v>53</v>
      </c>
      <c r="L3" s="3" t="s">
        <v>54</v>
      </c>
    </row>
    <row r="4" spans="1:16" ht="15.75">
      <c r="A4" s="4"/>
      <c r="B4" s="4" t="s">
        <v>23</v>
      </c>
      <c r="C4" s="4" t="s">
        <v>45</v>
      </c>
      <c r="D4" s="4" t="s">
        <v>46</v>
      </c>
      <c r="E4" s="4" t="s">
        <v>44</v>
      </c>
      <c r="F4" s="4" t="s">
        <v>47</v>
      </c>
      <c r="G4" s="4" t="s">
        <v>48</v>
      </c>
      <c r="H4" s="4" t="s">
        <v>49</v>
      </c>
      <c r="I4" s="4" t="s">
        <v>50</v>
      </c>
      <c r="J4" s="4" t="s">
        <v>51</v>
      </c>
      <c r="K4" s="4" t="s">
        <v>52</v>
      </c>
      <c r="L4" s="4" t="s">
        <v>48</v>
      </c>
      <c r="M4" s="4" t="s">
        <v>49</v>
      </c>
      <c r="N4" s="4" t="s">
        <v>50</v>
      </c>
      <c r="O4" s="4" t="s">
        <v>51</v>
      </c>
      <c r="P4" s="4" t="s">
        <v>52</v>
      </c>
    </row>
    <row r="5" spans="1:1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6" t="s">
        <v>27</v>
      </c>
      <c r="B6" s="7">
        <v>13562.320560493801</v>
      </c>
      <c r="C6" s="7">
        <v>2238.0261184808</v>
      </c>
      <c r="D6" s="7">
        <v>3192.34412447546</v>
      </c>
      <c r="E6" s="7">
        <v>1901.34539007898</v>
      </c>
      <c r="F6" s="7">
        <v>6230.604927458561</v>
      </c>
      <c r="G6" s="11">
        <f aca="true" t="shared" si="0" ref="G6:K12">+B6/B$30*100</f>
        <v>27.534672889622513</v>
      </c>
      <c r="H6" s="11">
        <f t="shared" si="0"/>
        <v>20.975576039658506</v>
      </c>
      <c r="I6" s="11">
        <f t="shared" si="0"/>
        <v>22.96779857485791</v>
      </c>
      <c r="J6" s="11">
        <f t="shared" si="0"/>
        <v>26.740212596674734</v>
      </c>
      <c r="K6" s="14">
        <f t="shared" si="0"/>
        <v>35.449306400954</v>
      </c>
      <c r="L6" s="11">
        <f>+B6/$B6*100</f>
        <v>100</v>
      </c>
      <c r="M6" s="11">
        <f aca="true" t="shared" si="1" ref="M6:M30">+C6/$B6*100</f>
        <v>16.501793395151207</v>
      </c>
      <c r="N6" s="11">
        <f aca="true" t="shared" si="2" ref="N6:N30">+D6/$B6*100</f>
        <v>23.538332619673955</v>
      </c>
      <c r="O6" s="11">
        <f aca="true" t="shared" si="3" ref="O6:O30">+E6/$B6*100</f>
        <v>14.019322000229675</v>
      </c>
      <c r="P6" s="14">
        <f aca="true" t="shared" si="4" ref="P6:P30">+F6/$B6*100</f>
        <v>45.94055198494517</v>
      </c>
    </row>
    <row r="7" spans="1:16" ht="15.75">
      <c r="A7" s="5" t="s">
        <v>28</v>
      </c>
      <c r="B7" s="8">
        <v>4189.99550997661</v>
      </c>
      <c r="C7" s="8">
        <v>1222.81753570864</v>
      </c>
      <c r="D7" s="8">
        <v>1250.2779541622301</v>
      </c>
      <c r="E7" s="8">
        <v>550.2968024778991</v>
      </c>
      <c r="F7" s="8">
        <v>1166.6032176278413</v>
      </c>
      <c r="G7" s="12">
        <f t="shared" si="0"/>
        <v>8.506667812605693</v>
      </c>
      <c r="H7" s="15">
        <f t="shared" si="0"/>
        <v>11.460680459035693</v>
      </c>
      <c r="I7" s="12">
        <f t="shared" si="0"/>
        <v>8.995312251464096</v>
      </c>
      <c r="J7" s="12">
        <f t="shared" si="0"/>
        <v>7.739284806595868</v>
      </c>
      <c r="K7" s="12">
        <f t="shared" si="0"/>
        <v>6.637441370704404</v>
      </c>
      <c r="L7" s="12">
        <f aca="true" t="shared" si="5" ref="L7:L30">+B7/$B7*100</f>
        <v>100</v>
      </c>
      <c r="M7" s="12">
        <f t="shared" si="1"/>
        <v>29.18422067033351</v>
      </c>
      <c r="N7" s="15">
        <f t="shared" si="2"/>
        <v>29.83960128800256</v>
      </c>
      <c r="O7" s="12">
        <f t="shared" si="3"/>
        <v>13.1335893121511</v>
      </c>
      <c r="P7" s="12">
        <f t="shared" si="4"/>
        <v>27.84258872951283</v>
      </c>
    </row>
    <row r="8" spans="1:16" ht="15.75">
      <c r="A8" s="5" t="s">
        <v>29</v>
      </c>
      <c r="B8" s="8">
        <v>128.729144346462</v>
      </c>
      <c r="C8" s="8">
        <v>16.649338936290203</v>
      </c>
      <c r="D8" s="8">
        <v>22.5702717346498</v>
      </c>
      <c r="E8" s="8">
        <v>40.430277553219504</v>
      </c>
      <c r="F8" s="8">
        <v>49.079256122302496</v>
      </c>
      <c r="G8" s="63">
        <f t="shared" si="0"/>
        <v>0.26135017714194</v>
      </c>
      <c r="H8" s="63">
        <f t="shared" si="0"/>
        <v>0.15604352066510443</v>
      </c>
      <c r="I8" s="63">
        <f t="shared" si="0"/>
        <v>0.162385204967971</v>
      </c>
      <c r="J8" s="64">
        <f t="shared" si="0"/>
        <v>0.5686048535720001</v>
      </c>
      <c r="K8" s="63">
        <f t="shared" si="0"/>
        <v>0.279238630673389</v>
      </c>
      <c r="L8" s="12">
        <f t="shared" si="5"/>
        <v>100</v>
      </c>
      <c r="M8" s="12">
        <f t="shared" si="1"/>
        <v>12.933620448435612</v>
      </c>
      <c r="N8" s="12">
        <f t="shared" si="2"/>
        <v>17.53314826198495</v>
      </c>
      <c r="O8" s="12">
        <f t="shared" si="3"/>
        <v>31.407244846128503</v>
      </c>
      <c r="P8" s="15">
        <f t="shared" si="4"/>
        <v>38.12598644345094</v>
      </c>
    </row>
    <row r="9" spans="1:16" ht="15.75">
      <c r="A9" s="5" t="s">
        <v>30</v>
      </c>
      <c r="B9" s="8">
        <v>7453.8940516496195</v>
      </c>
      <c r="C9" s="8">
        <v>483.619775705556</v>
      </c>
      <c r="D9" s="8">
        <v>1407.15743745425</v>
      </c>
      <c r="E9" s="8">
        <v>1014.69860830303</v>
      </c>
      <c r="F9" s="8">
        <v>4548.418230186784</v>
      </c>
      <c r="G9" s="12">
        <f t="shared" si="0"/>
        <v>15.133142853438242</v>
      </c>
      <c r="H9" s="12">
        <f t="shared" si="0"/>
        <v>4.532656386727288</v>
      </c>
      <c r="I9" s="12">
        <f t="shared" si="0"/>
        <v>10.124005221984918</v>
      </c>
      <c r="J9" s="12">
        <f t="shared" si="0"/>
        <v>14.270556338238954</v>
      </c>
      <c r="K9" s="15">
        <f t="shared" si="0"/>
        <v>25.878429680397772</v>
      </c>
      <c r="L9" s="12">
        <f t="shared" si="5"/>
        <v>100</v>
      </c>
      <c r="M9" s="12">
        <f t="shared" si="1"/>
        <v>6.488149313022852</v>
      </c>
      <c r="N9" s="12">
        <f t="shared" si="2"/>
        <v>18.87815184524701</v>
      </c>
      <c r="O9" s="12">
        <f t="shared" si="3"/>
        <v>13.613000148271054</v>
      </c>
      <c r="P9" s="15">
        <f t="shared" si="4"/>
        <v>61.02069869345909</v>
      </c>
    </row>
    <row r="10" spans="1:16" ht="15.75">
      <c r="A10" s="5" t="s">
        <v>31</v>
      </c>
      <c r="B10" s="8">
        <v>665.1157684209201</v>
      </c>
      <c r="C10" s="8">
        <v>93.6646407973074</v>
      </c>
      <c r="D10" s="8">
        <v>386.329186585186</v>
      </c>
      <c r="E10" s="8">
        <v>128.507817028814</v>
      </c>
      <c r="F10" s="8">
        <v>56.614124009612624</v>
      </c>
      <c r="G10" s="12">
        <f t="shared" si="0"/>
        <v>1.3503400863821755</v>
      </c>
      <c r="H10" s="12">
        <f t="shared" si="0"/>
        <v>0.8778582962225945</v>
      </c>
      <c r="I10" s="15">
        <f t="shared" si="0"/>
        <v>2.7795032725474766</v>
      </c>
      <c r="J10" s="12">
        <f t="shared" si="0"/>
        <v>1.80731305612092</v>
      </c>
      <c r="K10" s="12">
        <f t="shared" si="0"/>
        <v>0.32210859972740785</v>
      </c>
      <c r="L10" s="12">
        <f t="shared" si="5"/>
        <v>100</v>
      </c>
      <c r="M10" s="12">
        <f t="shared" si="1"/>
        <v>14.082456805930288</v>
      </c>
      <c r="N10" s="15">
        <f t="shared" si="2"/>
        <v>58.08450271783313</v>
      </c>
      <c r="O10" s="12">
        <f t="shared" si="3"/>
        <v>19.321120191438244</v>
      </c>
      <c r="P10" s="12">
        <f t="shared" si="4"/>
        <v>8.511920284798338</v>
      </c>
    </row>
    <row r="11" spans="1:16" ht="15.75">
      <c r="A11" s="5" t="s">
        <v>33</v>
      </c>
      <c r="B11" s="8">
        <v>1124.58608610016</v>
      </c>
      <c r="C11" s="8">
        <v>421.274827333013</v>
      </c>
      <c r="D11" s="8">
        <v>126.009274539141</v>
      </c>
      <c r="E11" s="8">
        <v>167.411884716016</v>
      </c>
      <c r="F11" s="8">
        <v>409.89009951199</v>
      </c>
      <c r="G11" s="12">
        <f t="shared" si="0"/>
        <v>2.2831719600544034</v>
      </c>
      <c r="H11" s="15">
        <f t="shared" si="0"/>
        <v>3.948337377007886</v>
      </c>
      <c r="I11" s="12">
        <f t="shared" si="0"/>
        <v>0.9065926238934238</v>
      </c>
      <c r="J11" s="12">
        <f t="shared" si="0"/>
        <v>2.3544535421469717</v>
      </c>
      <c r="K11" s="12">
        <f t="shared" si="0"/>
        <v>2.332088119450854</v>
      </c>
      <c r="L11" s="12">
        <f>+B11/$B11*100</f>
        <v>100</v>
      </c>
      <c r="M11" s="15">
        <f>+C11/$B11*100</f>
        <v>37.4604338911848</v>
      </c>
      <c r="N11" s="12">
        <f>+D11/$B11*100</f>
        <v>11.204946966409304</v>
      </c>
      <c r="O11" s="12">
        <f>+E11/$B11*100</f>
        <v>14.886533524220185</v>
      </c>
      <c r="P11" s="12">
        <f>+F11/$B11*100</f>
        <v>36.448085618185715</v>
      </c>
    </row>
    <row r="12" spans="1:16" ht="15.75">
      <c r="A12" s="6" t="s">
        <v>59</v>
      </c>
      <c r="B12" s="7">
        <v>1355.37048</v>
      </c>
      <c r="C12" s="7">
        <v>526.30062</v>
      </c>
      <c r="D12" s="7">
        <v>369.183</v>
      </c>
      <c r="E12" s="7">
        <v>166.53879</v>
      </c>
      <c r="F12" s="7">
        <v>293.34807</v>
      </c>
      <c r="G12" s="11">
        <f t="shared" si="0"/>
        <v>2.7517180886994055</v>
      </c>
      <c r="H12" s="14">
        <f t="shared" si="0"/>
        <v>4.932676425609875</v>
      </c>
      <c r="I12" s="11">
        <f t="shared" si="0"/>
        <v>2.6561424616636593</v>
      </c>
      <c r="J12" s="11">
        <f t="shared" si="0"/>
        <v>2.342174479939167</v>
      </c>
      <c r="K12" s="11">
        <f t="shared" si="0"/>
        <v>1.6690170114509584</v>
      </c>
      <c r="L12" s="11">
        <f t="shared" si="5"/>
        <v>100</v>
      </c>
      <c r="M12" s="14">
        <f t="shared" si="1"/>
        <v>38.83075718160838</v>
      </c>
      <c r="N12" s="11">
        <f t="shared" si="2"/>
        <v>27.23853038322039</v>
      </c>
      <c r="O12" s="11">
        <f t="shared" si="3"/>
        <v>12.287326045348133</v>
      </c>
      <c r="P12" s="11">
        <f t="shared" si="4"/>
        <v>21.6433863898231</v>
      </c>
    </row>
    <row r="13" spans="1:16" ht="15.75">
      <c r="A13" s="6"/>
      <c r="B13" s="7"/>
      <c r="C13" s="7"/>
      <c r="D13" s="7"/>
      <c r="E13" s="7"/>
      <c r="F13" s="7"/>
      <c r="G13" s="11"/>
      <c r="H13" s="11"/>
      <c r="I13" s="11"/>
      <c r="J13" s="11"/>
      <c r="K13" s="11"/>
      <c r="L13" s="11"/>
      <c r="M13" s="11"/>
      <c r="N13" s="14"/>
      <c r="O13" s="11"/>
      <c r="P13" s="11"/>
    </row>
    <row r="14" spans="1:16" ht="15.75">
      <c r="A14" s="6" t="s">
        <v>34</v>
      </c>
      <c r="B14" s="7">
        <v>12141.9825133661</v>
      </c>
      <c r="C14" s="7">
        <v>1327.39238541596</v>
      </c>
      <c r="D14" s="7">
        <v>3491.98407125079</v>
      </c>
      <c r="E14" s="7">
        <v>2196.21489484279</v>
      </c>
      <c r="F14" s="7">
        <v>5126.39116185656</v>
      </c>
      <c r="G14" s="11">
        <f aca="true" t="shared" si="6" ref="G14:K19">+B14/B$30*100</f>
        <v>24.651055492001987</v>
      </c>
      <c r="H14" s="11">
        <f t="shared" si="6"/>
        <v>12.440793109982206</v>
      </c>
      <c r="I14" s="11">
        <f t="shared" si="6"/>
        <v>25.123603110387965</v>
      </c>
      <c r="J14" s="95">
        <f t="shared" si="6"/>
        <v>30.887209395258992</v>
      </c>
      <c r="K14" s="11">
        <f t="shared" si="6"/>
        <v>29.166832617956008</v>
      </c>
      <c r="L14" s="11">
        <f t="shared" si="5"/>
        <v>100</v>
      </c>
      <c r="M14" s="11">
        <f t="shared" si="1"/>
        <v>10.932254135226632</v>
      </c>
      <c r="N14" s="11">
        <f t="shared" si="2"/>
        <v>28.759587385394063</v>
      </c>
      <c r="O14" s="11">
        <f t="shared" si="3"/>
        <v>18.08777843671871</v>
      </c>
      <c r="P14" s="14">
        <f t="shared" si="4"/>
        <v>42.220380042660594</v>
      </c>
    </row>
    <row r="15" spans="1:16" ht="15.75">
      <c r="A15" s="5" t="s">
        <v>57</v>
      </c>
      <c r="B15" s="8">
        <v>5373.86574149664</v>
      </c>
      <c r="C15" s="8">
        <v>728.448663076595</v>
      </c>
      <c r="D15" s="8">
        <v>1846.2888868265102</v>
      </c>
      <c r="E15" s="8">
        <v>897.1317106730729</v>
      </c>
      <c r="F15" s="8">
        <v>1901.996480920462</v>
      </c>
      <c r="G15" s="12">
        <f t="shared" si="6"/>
        <v>10.910200410383991</v>
      </c>
      <c r="H15" s="12">
        <f t="shared" si="6"/>
        <v>6.827279716343392</v>
      </c>
      <c r="I15" s="15">
        <f t="shared" si="6"/>
        <v>13.283402293165242</v>
      </c>
      <c r="J15" s="12">
        <f t="shared" si="6"/>
        <v>12.617114594639723</v>
      </c>
      <c r="K15" s="12">
        <f t="shared" si="6"/>
        <v>10.821494350980762</v>
      </c>
      <c r="L15" s="12">
        <f t="shared" si="5"/>
        <v>100</v>
      </c>
      <c r="M15" s="12">
        <f t="shared" si="1"/>
        <v>13.555393791317897</v>
      </c>
      <c r="N15" s="12">
        <f t="shared" si="2"/>
        <v>34.35681082557735</v>
      </c>
      <c r="O15" s="12">
        <f t="shared" si="3"/>
        <v>16.694345445690622</v>
      </c>
      <c r="P15" s="15">
        <f t="shared" si="4"/>
        <v>35.39344993741413</v>
      </c>
    </row>
    <row r="16" spans="1:16" ht="15.75">
      <c r="A16" s="5" t="s">
        <v>58</v>
      </c>
      <c r="B16" s="8">
        <v>1255.7961074952</v>
      </c>
      <c r="C16" s="8">
        <v>37.5112117105014</v>
      </c>
      <c r="D16" s="8">
        <v>20.2198492203663</v>
      </c>
      <c r="E16" s="8">
        <v>186.03576206294102</v>
      </c>
      <c r="F16" s="8">
        <v>1012.0292845013912</v>
      </c>
      <c r="G16" s="12">
        <f t="shared" si="6"/>
        <v>2.549558896039144</v>
      </c>
      <c r="H16" s="12">
        <f t="shared" si="6"/>
        <v>0.3515684053354361</v>
      </c>
      <c r="I16" s="12">
        <f t="shared" si="6"/>
        <v>0.14547473768470315</v>
      </c>
      <c r="J16" s="12">
        <f t="shared" si="6"/>
        <v>2.616376726766512</v>
      </c>
      <c r="K16" s="15">
        <f t="shared" si="6"/>
        <v>5.757986039994616</v>
      </c>
      <c r="L16" s="12">
        <f t="shared" si="5"/>
        <v>100</v>
      </c>
      <c r="M16" s="12">
        <f t="shared" si="1"/>
        <v>2.9870463434801477</v>
      </c>
      <c r="N16" s="12">
        <f t="shared" si="2"/>
        <v>1.610121985542433</v>
      </c>
      <c r="O16" s="12">
        <f t="shared" si="3"/>
        <v>14.814169350628609</v>
      </c>
      <c r="P16" s="15">
        <f t="shared" si="4"/>
        <v>80.5886623203488</v>
      </c>
    </row>
    <row r="17" spans="1:16" ht="15.75">
      <c r="A17" s="5" t="s">
        <v>37</v>
      </c>
      <c r="B17" s="8">
        <v>971.778536158389</v>
      </c>
      <c r="C17" s="8">
        <v>0.19046102212816002</v>
      </c>
      <c r="D17" s="8">
        <v>0</v>
      </c>
      <c r="E17" s="8">
        <v>0.8523914006847471</v>
      </c>
      <c r="F17" s="8">
        <v>970.7356837355761</v>
      </c>
      <c r="G17" s="12">
        <f t="shared" si="6"/>
        <v>1.9729370055018964</v>
      </c>
      <c r="H17" s="12">
        <f t="shared" si="6"/>
        <v>0.0017850683775541356</v>
      </c>
      <c r="I17" s="12">
        <f t="shared" si="6"/>
        <v>0</v>
      </c>
      <c r="J17" s="12">
        <f t="shared" si="6"/>
        <v>0.011987894145282405</v>
      </c>
      <c r="K17" s="15">
        <f t="shared" si="6"/>
        <v>5.523044244937947</v>
      </c>
      <c r="L17" s="12">
        <f t="shared" si="5"/>
        <v>100</v>
      </c>
      <c r="M17" s="12">
        <f t="shared" si="1"/>
        <v>0.01959922091725609</v>
      </c>
      <c r="N17" s="12">
        <f t="shared" si="2"/>
        <v>0</v>
      </c>
      <c r="O17" s="12">
        <f t="shared" si="3"/>
        <v>0.08771457373965058</v>
      </c>
      <c r="P17" s="15">
        <f t="shared" si="4"/>
        <v>99.8926862053431</v>
      </c>
    </row>
    <row r="18" spans="1:16" ht="15.75">
      <c r="A18" s="5" t="s">
        <v>38</v>
      </c>
      <c r="B18" s="8">
        <v>3212.82708859696</v>
      </c>
      <c r="C18" s="8">
        <v>365.455145276696</v>
      </c>
      <c r="D18" s="8">
        <v>1473.18138779129</v>
      </c>
      <c r="E18" s="8">
        <v>325.065963295786</v>
      </c>
      <c r="F18" s="8">
        <v>1049.1245922331882</v>
      </c>
      <c r="G18" s="12">
        <f t="shared" si="6"/>
        <v>6.522788083414436</v>
      </c>
      <c r="H18" s="12">
        <f t="shared" si="6"/>
        <v>3.425175481883701</v>
      </c>
      <c r="I18" s="15">
        <f t="shared" si="6"/>
        <v>10.599024434616553</v>
      </c>
      <c r="J18" s="12">
        <f t="shared" si="6"/>
        <v>4.5716748844412285</v>
      </c>
      <c r="K18" s="12">
        <f t="shared" si="6"/>
        <v>5.969041458390168</v>
      </c>
      <c r="L18" s="12">
        <f t="shared" si="5"/>
        <v>100</v>
      </c>
      <c r="M18" s="12">
        <f t="shared" si="1"/>
        <v>11.374877489478902</v>
      </c>
      <c r="N18" s="15">
        <f t="shared" si="2"/>
        <v>45.85311774231297</v>
      </c>
      <c r="O18" s="12">
        <f t="shared" si="3"/>
        <v>10.117754685570151</v>
      </c>
      <c r="P18" s="12">
        <f t="shared" si="4"/>
        <v>32.65425008263798</v>
      </c>
    </row>
    <row r="19" spans="1:16" ht="15.75">
      <c r="A19" s="5" t="s">
        <v>39</v>
      </c>
      <c r="B19" s="8">
        <v>1327.71503961891</v>
      </c>
      <c r="C19" s="8">
        <v>195.78690433003953</v>
      </c>
      <c r="D19" s="8">
        <v>152.2939474126233</v>
      </c>
      <c r="E19" s="8">
        <v>787.1290674103052</v>
      </c>
      <c r="F19" s="8">
        <v>192.5051204659419</v>
      </c>
      <c r="G19" s="12">
        <f t="shared" si="6"/>
        <v>2.6955710966625173</v>
      </c>
      <c r="H19" s="12">
        <f t="shared" si="6"/>
        <v>1.834984438042125</v>
      </c>
      <c r="I19" s="12">
        <f t="shared" si="6"/>
        <v>1.0957016449214647</v>
      </c>
      <c r="J19" s="15">
        <f t="shared" si="6"/>
        <v>11.070055295266245</v>
      </c>
      <c r="K19" s="12">
        <f t="shared" si="6"/>
        <v>1.0952665236525096</v>
      </c>
      <c r="L19" s="12">
        <f t="shared" si="5"/>
        <v>100</v>
      </c>
      <c r="M19" s="12">
        <f t="shared" si="1"/>
        <v>14.746153992970937</v>
      </c>
      <c r="N19" s="12">
        <f t="shared" si="2"/>
        <v>11.470379024729265</v>
      </c>
      <c r="O19" s="15">
        <f t="shared" si="3"/>
        <v>59.28448830678551</v>
      </c>
      <c r="P19" s="12">
        <f t="shared" si="4"/>
        <v>14.498978675514293</v>
      </c>
    </row>
    <row r="20" spans="1:16" ht="15.75">
      <c r="A20" s="5"/>
      <c r="B20" s="8"/>
      <c r="C20" s="8"/>
      <c r="D20" s="8"/>
      <c r="E20" s="8"/>
      <c r="F20" s="8"/>
      <c r="G20" s="12"/>
      <c r="H20" s="12"/>
      <c r="I20" s="12"/>
      <c r="J20" s="15"/>
      <c r="K20" s="12"/>
      <c r="L20" s="12"/>
      <c r="M20" s="12"/>
      <c r="N20" s="12"/>
      <c r="O20" s="15"/>
      <c r="P20" s="12"/>
    </row>
    <row r="21" spans="1:16" ht="15.75">
      <c r="A21" s="6" t="s">
        <v>13</v>
      </c>
      <c r="B21" s="7">
        <v>15461.1723294174</v>
      </c>
      <c r="C21" s="7">
        <v>5557.27180848033</v>
      </c>
      <c r="D21" s="7">
        <v>5134.86064173157</v>
      </c>
      <c r="E21" s="7">
        <v>1814.06190333429</v>
      </c>
      <c r="F21" s="7">
        <v>2954.977975871212</v>
      </c>
      <c r="G21" s="11">
        <f aca="true" t="shared" si="7" ref="G21:K26">+B21/B$30*100</f>
        <v>31.38978471137765</v>
      </c>
      <c r="H21" s="14">
        <f t="shared" si="7"/>
        <v>52.08472610273057</v>
      </c>
      <c r="I21" s="11">
        <f t="shared" si="7"/>
        <v>36.94352498687298</v>
      </c>
      <c r="J21" s="11">
        <f t="shared" si="7"/>
        <v>25.51267182269936</v>
      </c>
      <c r="K21" s="11">
        <f t="shared" si="7"/>
        <v>16.812479830502966</v>
      </c>
      <c r="L21" s="11">
        <f t="shared" si="5"/>
        <v>100</v>
      </c>
      <c r="M21" s="14">
        <f t="shared" si="1"/>
        <v>35.94340513174874</v>
      </c>
      <c r="N21" s="11">
        <f t="shared" si="2"/>
        <v>33.211327914388875</v>
      </c>
      <c r="O21" s="11">
        <f t="shared" si="3"/>
        <v>11.733016518305934</v>
      </c>
      <c r="P21" s="11">
        <f t="shared" si="4"/>
        <v>19.11225043555646</v>
      </c>
    </row>
    <row r="22" spans="1:16" ht="15.75">
      <c r="A22" s="5" t="s">
        <v>40</v>
      </c>
      <c r="B22" s="8">
        <v>9649.211047235369</v>
      </c>
      <c r="C22" s="8">
        <v>3400.62628707635</v>
      </c>
      <c r="D22" s="8">
        <v>3262.65982075287</v>
      </c>
      <c r="E22" s="8">
        <v>1187.9161808815602</v>
      </c>
      <c r="F22" s="8">
        <v>1798.0087585245892</v>
      </c>
      <c r="G22" s="12">
        <f t="shared" si="7"/>
        <v>19.59014820830073</v>
      </c>
      <c r="H22" s="15">
        <f t="shared" si="7"/>
        <v>31.871877936550312</v>
      </c>
      <c r="I22" s="12">
        <f t="shared" si="7"/>
        <v>23.473695397311474</v>
      </c>
      <c r="J22" s="12">
        <f t="shared" si="7"/>
        <v>16.706660131057696</v>
      </c>
      <c r="K22" s="12">
        <f t="shared" si="7"/>
        <v>10.229851536829125</v>
      </c>
      <c r="L22" s="12">
        <f t="shared" si="5"/>
        <v>100</v>
      </c>
      <c r="M22" s="15">
        <f t="shared" si="1"/>
        <v>35.242531958617235</v>
      </c>
      <c r="N22" s="12">
        <f t="shared" si="2"/>
        <v>33.81271074683009</v>
      </c>
      <c r="O22" s="12">
        <f t="shared" si="3"/>
        <v>12.311018746158677</v>
      </c>
      <c r="P22" s="12">
        <f t="shared" si="4"/>
        <v>18.633738548394</v>
      </c>
    </row>
    <row r="23" spans="1:16" ht="15.75">
      <c r="A23" s="5" t="s">
        <v>41</v>
      </c>
      <c r="B23" s="8">
        <v>4589.02953170659</v>
      </c>
      <c r="C23" s="8">
        <v>1842.29019200795</v>
      </c>
      <c r="D23" s="8">
        <v>1424.19245101167</v>
      </c>
      <c r="E23" s="8">
        <v>458.822485577985</v>
      </c>
      <c r="F23" s="8">
        <v>863.7244031089854</v>
      </c>
      <c r="G23" s="12">
        <f t="shared" si="7"/>
        <v>9.316799914347246</v>
      </c>
      <c r="H23" s="15">
        <f t="shared" si="7"/>
        <v>17.266598316471498</v>
      </c>
      <c r="I23" s="12">
        <f t="shared" si="7"/>
        <v>10.246566181847317</v>
      </c>
      <c r="J23" s="12">
        <f t="shared" si="7"/>
        <v>6.452804878329026</v>
      </c>
      <c r="K23" s="12">
        <f t="shared" si="7"/>
        <v>4.9141987605175705</v>
      </c>
      <c r="L23" s="12">
        <f t="shared" si="5"/>
        <v>100</v>
      </c>
      <c r="M23" s="15">
        <f t="shared" si="1"/>
        <v>40.14552922963715</v>
      </c>
      <c r="N23" s="12">
        <f t="shared" si="2"/>
        <v>31.03471967594932</v>
      </c>
      <c r="O23" s="12">
        <f t="shared" si="3"/>
        <v>9.998246522666328</v>
      </c>
      <c r="P23" s="12">
        <f t="shared" si="4"/>
        <v>18.82150457174721</v>
      </c>
    </row>
    <row r="24" spans="1:16" ht="15.75">
      <c r="A24" s="5" t="s">
        <v>42</v>
      </c>
      <c r="B24" s="8">
        <v>1165.5221323363899</v>
      </c>
      <c r="C24" s="8">
        <v>300.079187697875</v>
      </c>
      <c r="D24" s="8">
        <v>434.022833938442</v>
      </c>
      <c r="E24" s="8">
        <v>153.729578407268</v>
      </c>
      <c r="F24" s="8">
        <v>277.69053229280485</v>
      </c>
      <c r="G24" s="12">
        <f t="shared" si="7"/>
        <v>2.366281678445252</v>
      </c>
      <c r="H24" s="12">
        <f t="shared" si="7"/>
        <v>2.812448776848237</v>
      </c>
      <c r="I24" s="15">
        <f t="shared" si="7"/>
        <v>3.1226423712779052</v>
      </c>
      <c r="J24" s="12">
        <f t="shared" si="7"/>
        <v>2.1620278096010566</v>
      </c>
      <c r="K24" s="12">
        <f t="shared" si="7"/>
        <v>1.5799327478635292</v>
      </c>
      <c r="L24" s="12">
        <f t="shared" si="5"/>
        <v>100</v>
      </c>
      <c r="M24" s="12">
        <f t="shared" si="1"/>
        <v>25.746331139704772</v>
      </c>
      <c r="N24" s="15">
        <f t="shared" si="2"/>
        <v>37.23848924845431</v>
      </c>
      <c r="O24" s="12">
        <f t="shared" si="3"/>
        <v>13.189760549557628</v>
      </c>
      <c r="P24" s="12">
        <f t="shared" si="4"/>
        <v>23.825419062283284</v>
      </c>
    </row>
    <row r="25" spans="1:16" ht="15.75">
      <c r="A25" s="5" t="s">
        <v>43</v>
      </c>
      <c r="B25" s="8">
        <v>46.750225104742604</v>
      </c>
      <c r="C25" s="8">
        <v>13.7163344801039</v>
      </c>
      <c r="D25" s="8">
        <v>13.185730572025001</v>
      </c>
      <c r="E25" s="8">
        <v>11.008255418077601</v>
      </c>
      <c r="F25" s="8">
        <v>8.839904634536104</v>
      </c>
      <c r="G25" s="12">
        <f t="shared" si="7"/>
        <v>0.09491385711122267</v>
      </c>
      <c r="H25" s="63">
        <f t="shared" si="7"/>
        <v>0.1285543606917818</v>
      </c>
      <c r="I25" s="63">
        <f t="shared" si="7"/>
        <v>0.09486671612834896</v>
      </c>
      <c r="J25" s="66">
        <f t="shared" si="7"/>
        <v>0.154818315353879</v>
      </c>
      <c r="K25" s="63">
        <f t="shared" si="7"/>
        <v>0.05029503420508247</v>
      </c>
      <c r="L25" s="12">
        <f t="shared" si="5"/>
        <v>100</v>
      </c>
      <c r="M25" s="65">
        <f t="shared" si="1"/>
        <v>29.339611626196078</v>
      </c>
      <c r="N25" s="12">
        <f t="shared" si="2"/>
        <v>28.204635469631924</v>
      </c>
      <c r="O25" s="12">
        <f t="shared" si="3"/>
        <v>23.546957032642958</v>
      </c>
      <c r="P25" s="12">
        <f t="shared" si="4"/>
        <v>18.908795871529044</v>
      </c>
    </row>
    <row r="26" spans="1:16" ht="15.75">
      <c r="A26" s="5" t="s">
        <v>172</v>
      </c>
      <c r="B26" s="8">
        <v>10.659393034344799</v>
      </c>
      <c r="C26" s="8">
        <v>0.559807218047201</v>
      </c>
      <c r="D26" s="8">
        <v>0.799805456568499</v>
      </c>
      <c r="E26" s="8">
        <v>2.58540304940203</v>
      </c>
      <c r="F26" s="8">
        <v>6.714377310327069</v>
      </c>
      <c r="G26" s="12">
        <f t="shared" si="7"/>
        <v>0.021641053173271876</v>
      </c>
      <c r="H26" s="63">
        <f t="shared" si="7"/>
        <v>0.00524671216869871</v>
      </c>
      <c r="I26" s="63">
        <f t="shared" si="7"/>
        <v>0.005754320307982436</v>
      </c>
      <c r="J26" s="66">
        <f t="shared" si="7"/>
        <v>0.03636068835774739</v>
      </c>
      <c r="K26" s="66">
        <f t="shared" si="7"/>
        <v>0.03820175108783299</v>
      </c>
      <c r="L26" s="12">
        <f t="shared" si="5"/>
        <v>100</v>
      </c>
      <c r="M26" s="12">
        <f t="shared" si="1"/>
        <v>5.2517738697080585</v>
      </c>
      <c r="N26" s="12">
        <f t="shared" si="2"/>
        <v>7.503292673339919</v>
      </c>
      <c r="O26" s="12">
        <f t="shared" si="3"/>
        <v>24.254692936753568</v>
      </c>
      <c r="P26" s="15">
        <f t="shared" si="4"/>
        <v>62.99024052019845</v>
      </c>
    </row>
    <row r="27" spans="1:16" ht="15.75">
      <c r="A27" s="5"/>
      <c r="B27" s="8"/>
      <c r="C27" s="8"/>
      <c r="D27" s="8"/>
      <c r="E27" s="8"/>
      <c r="F27" s="8"/>
      <c r="G27" s="12"/>
      <c r="H27" s="12"/>
      <c r="I27" s="12"/>
      <c r="J27" s="12"/>
      <c r="K27" s="12"/>
      <c r="L27" s="12"/>
      <c r="M27" s="12"/>
      <c r="N27" s="12"/>
      <c r="O27" s="12"/>
      <c r="P27" s="15"/>
    </row>
    <row r="28" spans="1:16" ht="15.75">
      <c r="A28" s="6" t="s">
        <v>145</v>
      </c>
      <c r="B28" s="7">
        <v>6734.5805925</v>
      </c>
      <c r="C28" s="7">
        <v>1020.6856202447</v>
      </c>
      <c r="D28" s="7">
        <v>1710.84499027083</v>
      </c>
      <c r="E28" s="7">
        <v>1032.27385170269</v>
      </c>
      <c r="F28" s="7">
        <v>2970.7761302817803</v>
      </c>
      <c r="G28" s="11">
        <f>+B28/B$30*100</f>
        <v>13.672768818298456</v>
      </c>
      <c r="H28" s="11">
        <f>+C28/C$30*100</f>
        <v>9.566228322018745</v>
      </c>
      <c r="I28" s="11">
        <f>+D28/D$30*100</f>
        <v>12.308930866217842</v>
      </c>
      <c r="J28" s="11">
        <f>+E28/E$30*100</f>
        <v>14.517731705427602</v>
      </c>
      <c r="K28" s="14">
        <f>+F28/F$30*100</f>
        <v>16.90236413913594</v>
      </c>
      <c r="L28" s="11">
        <f t="shared" si="5"/>
        <v>100</v>
      </c>
      <c r="M28" s="11">
        <f t="shared" si="1"/>
        <v>15.15588990621616</v>
      </c>
      <c r="N28" s="11">
        <f t="shared" si="2"/>
        <v>25.403883237749376</v>
      </c>
      <c r="O28" s="11">
        <f t="shared" si="3"/>
        <v>15.327960479859534</v>
      </c>
      <c r="P28" s="14">
        <f t="shared" si="4"/>
        <v>44.11226637617494</v>
      </c>
    </row>
    <row r="29" spans="1:16" ht="15.75">
      <c r="A29" s="6"/>
      <c r="B29" s="7"/>
      <c r="C29" s="7"/>
      <c r="D29" s="7"/>
      <c r="E29" s="7"/>
      <c r="F29" s="7"/>
      <c r="G29" s="11"/>
      <c r="H29" s="11"/>
      <c r="I29" s="11"/>
      <c r="J29" s="14"/>
      <c r="K29" s="14"/>
      <c r="L29" s="11"/>
      <c r="M29" s="11"/>
      <c r="N29" s="11"/>
      <c r="O29" s="11"/>
      <c r="P29" s="14"/>
    </row>
    <row r="30" spans="1:16" ht="15.75">
      <c r="A30" s="9" t="s">
        <v>143</v>
      </c>
      <c r="B30" s="10">
        <v>49255.4264757773</v>
      </c>
      <c r="C30" s="10">
        <v>10669.6765526218</v>
      </c>
      <c r="D30" s="10">
        <v>13899.2168277286</v>
      </c>
      <c r="E30" s="10">
        <v>7110.43482995876</v>
      </c>
      <c r="F30" s="10">
        <v>17576.098265468136</v>
      </c>
      <c r="G30" s="13">
        <f>+B30/B$30*100</f>
        <v>100</v>
      </c>
      <c r="H30" s="13">
        <f>+C30/C$30*100</f>
        <v>100</v>
      </c>
      <c r="I30" s="13">
        <f>+D30/D$30*100</f>
        <v>100</v>
      </c>
      <c r="J30" s="13">
        <f>+E30/E$30*100</f>
        <v>100</v>
      </c>
      <c r="K30" s="13">
        <f>+F30/F$30*100</f>
        <v>100</v>
      </c>
      <c r="L30" s="13">
        <f t="shared" si="5"/>
        <v>100</v>
      </c>
      <c r="M30" s="13">
        <f t="shared" si="1"/>
        <v>21.66193111304986</v>
      </c>
      <c r="N30" s="13">
        <f t="shared" si="2"/>
        <v>28.21865086187797</v>
      </c>
      <c r="O30" s="13">
        <f t="shared" si="3"/>
        <v>14.435840553437314</v>
      </c>
      <c r="P30" s="57">
        <f t="shared" si="4"/>
        <v>35.683577471634855</v>
      </c>
    </row>
    <row r="31" spans="1:16" ht="15.75">
      <c r="A31" s="5" t="s">
        <v>146</v>
      </c>
      <c r="B31" s="8">
        <v>3320.3514992000005</v>
      </c>
      <c r="C31" s="8">
        <v>860.359015457266</v>
      </c>
      <c r="D31" s="8">
        <v>1285.7923896218908</v>
      </c>
      <c r="E31" s="8">
        <v>713.267612301284</v>
      </c>
      <c r="F31" s="8">
        <v>460.93248181956005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5.75">
      <c r="A32" s="34" t="s">
        <v>147</v>
      </c>
      <c r="B32" s="35">
        <v>52575.777974977296</v>
      </c>
      <c r="C32" s="35">
        <v>11530.035568079067</v>
      </c>
      <c r="D32" s="35">
        <f>+D30+D31</f>
        <v>15185.00921735049</v>
      </c>
      <c r="E32" s="35">
        <f>+E30+E31</f>
        <v>7823.702442260044</v>
      </c>
      <c r="F32" s="35">
        <f>+F30+F31</f>
        <v>18037.030747287696</v>
      </c>
      <c r="G32" s="11">
        <f aca="true" t="shared" si="8" ref="G32:H34">+B32/B$32*100</f>
        <v>100</v>
      </c>
      <c r="H32" s="11">
        <f t="shared" si="8"/>
        <v>100</v>
      </c>
      <c r="I32" s="11">
        <f aca="true" t="shared" si="9" ref="I32:K34">+D32/D$32*100</f>
        <v>100</v>
      </c>
      <c r="J32" s="11">
        <f t="shared" si="9"/>
        <v>100</v>
      </c>
      <c r="K32" s="11">
        <f t="shared" si="9"/>
        <v>100</v>
      </c>
      <c r="L32" s="11">
        <f aca="true" t="shared" si="10" ref="L32:P34">+B32/$B32*100</f>
        <v>100</v>
      </c>
      <c r="M32" s="11">
        <f t="shared" si="10"/>
        <v>21.93031850820472</v>
      </c>
      <c r="N32" s="11">
        <f t="shared" si="10"/>
        <v>28.882138890227328</v>
      </c>
      <c r="O32" s="11">
        <f t="shared" si="10"/>
        <v>14.880811551630535</v>
      </c>
      <c r="P32" s="95">
        <f t="shared" si="10"/>
        <v>34.306731049937426</v>
      </c>
    </row>
    <row r="33" spans="1:16" ht="15.75">
      <c r="A33" s="5" t="s">
        <v>148</v>
      </c>
      <c r="B33" s="7">
        <v>23451.553190000002</v>
      </c>
      <c r="C33" s="7">
        <v>5891.05997512749</v>
      </c>
      <c r="D33" s="7">
        <v>7250.80651460257</v>
      </c>
      <c r="E33" s="7">
        <v>3142.98995542309</v>
      </c>
      <c r="F33" s="7">
        <v>7166.696744846851</v>
      </c>
      <c r="G33" s="27">
        <f t="shared" si="8"/>
        <v>44.60524236305441</v>
      </c>
      <c r="H33" s="96">
        <f t="shared" si="8"/>
        <v>51.093163939900634</v>
      </c>
      <c r="I33" s="27">
        <f t="shared" si="9"/>
        <v>47.74976696305032</v>
      </c>
      <c r="J33" s="27">
        <f t="shared" si="9"/>
        <v>40.17266733517501</v>
      </c>
      <c r="K33" s="27">
        <f t="shared" si="9"/>
        <v>39.733240161629915</v>
      </c>
      <c r="L33" s="27">
        <f t="shared" si="10"/>
        <v>100</v>
      </c>
      <c r="M33" s="27">
        <f t="shared" si="10"/>
        <v>25.1201271293174</v>
      </c>
      <c r="N33" s="96">
        <f t="shared" si="10"/>
        <v>30.91823580237062</v>
      </c>
      <c r="O33" s="27">
        <f t="shared" si="10"/>
        <v>13.40205456738488</v>
      </c>
      <c r="P33" s="27">
        <f t="shared" si="10"/>
        <v>30.559582500927096</v>
      </c>
    </row>
    <row r="34" spans="1:16" ht="15.75">
      <c r="A34" s="9" t="s">
        <v>22</v>
      </c>
      <c r="B34" s="10">
        <v>29124.224784977294</v>
      </c>
      <c r="C34" s="10">
        <v>5638.975592951577</v>
      </c>
      <c r="D34" s="10">
        <f>+D32-D33</f>
        <v>7934.202702747921</v>
      </c>
      <c r="E34" s="10">
        <f>+E32-E33</f>
        <v>4680.712486836954</v>
      </c>
      <c r="F34" s="10">
        <f>+F32-F33</f>
        <v>10870.334002440844</v>
      </c>
      <c r="G34" s="13">
        <f t="shared" si="8"/>
        <v>55.39475763694559</v>
      </c>
      <c r="H34" s="13">
        <f t="shared" si="8"/>
        <v>48.90683606009937</v>
      </c>
      <c r="I34" s="13">
        <f t="shared" si="9"/>
        <v>52.25023303694968</v>
      </c>
      <c r="J34" s="87">
        <f t="shared" si="9"/>
        <v>59.827332664824986</v>
      </c>
      <c r="K34" s="13">
        <f t="shared" si="9"/>
        <v>60.266759838370085</v>
      </c>
      <c r="L34" s="13">
        <f t="shared" si="10"/>
        <v>100</v>
      </c>
      <c r="M34" s="13">
        <f t="shared" si="10"/>
        <v>19.36180493930346</v>
      </c>
      <c r="N34" s="13">
        <f t="shared" si="10"/>
        <v>27.242622803957</v>
      </c>
      <c r="O34" s="13">
        <f t="shared" si="10"/>
        <v>16.071543608094025</v>
      </c>
      <c r="P34" s="87">
        <f t="shared" si="10"/>
        <v>37.324028648645516</v>
      </c>
    </row>
    <row r="35" spans="1:16" ht="15.75">
      <c r="A35" s="5" t="s">
        <v>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>
      <c r="A36" s="6"/>
      <c r="B36" s="16"/>
      <c r="C36" s="16"/>
      <c r="D36" s="16"/>
      <c r="E36" s="16"/>
      <c r="F36" s="16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6" ht="15.75">
      <c r="A37" s="17"/>
      <c r="B37" s="4" t="s">
        <v>23</v>
      </c>
      <c r="C37" s="4" t="s">
        <v>45</v>
      </c>
      <c r="D37" s="4" t="s">
        <v>46</v>
      </c>
      <c r="E37" s="4" t="s">
        <v>44</v>
      </c>
      <c r="F37" s="4" t="s">
        <v>47</v>
      </c>
    </row>
    <row r="38" spans="1:6" ht="15.75">
      <c r="A38" s="5" t="s">
        <v>173</v>
      </c>
      <c r="B38" s="8">
        <f>+B7+B8</f>
        <v>4318.724654323072</v>
      </c>
      <c r="C38" s="8">
        <f>+C7+C8</f>
        <v>1239.4668746449302</v>
      </c>
      <c r="D38" s="8">
        <f>+D7+D8</f>
        <v>1272.84822589688</v>
      </c>
      <c r="E38" s="8">
        <f>+E7+E8</f>
        <v>590.7270800311186</v>
      </c>
      <c r="F38" s="8">
        <f>+F7+F8</f>
        <v>1215.6824737501438</v>
      </c>
    </row>
    <row r="39" spans="1:6" ht="15.75">
      <c r="A39" s="5" t="s">
        <v>30</v>
      </c>
      <c r="B39" s="8">
        <f aca="true" t="shared" si="11" ref="B39:F42">+B9</f>
        <v>7453.8940516496195</v>
      </c>
      <c r="C39" s="8">
        <f t="shared" si="11"/>
        <v>483.619775705556</v>
      </c>
      <c r="D39" s="8">
        <f t="shared" si="11"/>
        <v>1407.15743745425</v>
      </c>
      <c r="E39" s="8">
        <f t="shared" si="11"/>
        <v>1014.69860830303</v>
      </c>
      <c r="F39" s="8">
        <f t="shared" si="11"/>
        <v>4548.418230186784</v>
      </c>
    </row>
    <row r="40" spans="1:6" ht="15.75">
      <c r="A40" s="5" t="s">
        <v>31</v>
      </c>
      <c r="B40" s="8">
        <f t="shared" si="11"/>
        <v>665.1157684209201</v>
      </c>
      <c r="C40" s="8">
        <f t="shared" si="11"/>
        <v>93.6646407973074</v>
      </c>
      <c r="D40" s="8">
        <f t="shared" si="11"/>
        <v>386.329186585186</v>
      </c>
      <c r="E40" s="8">
        <f t="shared" si="11"/>
        <v>128.507817028814</v>
      </c>
      <c r="F40" s="8">
        <f t="shared" si="11"/>
        <v>56.614124009612624</v>
      </c>
    </row>
    <row r="41" spans="1:6" ht="15.75">
      <c r="A41" s="5" t="s">
        <v>33</v>
      </c>
      <c r="B41" s="8">
        <f t="shared" si="11"/>
        <v>1124.58608610016</v>
      </c>
      <c r="C41" s="8">
        <f t="shared" si="11"/>
        <v>421.274827333013</v>
      </c>
      <c r="D41" s="8">
        <f t="shared" si="11"/>
        <v>126.009274539141</v>
      </c>
      <c r="E41" s="8">
        <f t="shared" si="11"/>
        <v>167.411884716016</v>
      </c>
      <c r="F41" s="8">
        <f t="shared" si="11"/>
        <v>409.89009951199</v>
      </c>
    </row>
    <row r="42" spans="1:6" ht="15.75">
      <c r="A42" s="5" t="s">
        <v>32</v>
      </c>
      <c r="B42" s="8">
        <f t="shared" si="11"/>
        <v>1355.37048</v>
      </c>
      <c r="C42" s="8">
        <f t="shared" si="11"/>
        <v>526.30062</v>
      </c>
      <c r="D42" s="8">
        <f t="shared" si="11"/>
        <v>369.183</v>
      </c>
      <c r="E42" s="8">
        <f t="shared" si="11"/>
        <v>166.53879</v>
      </c>
      <c r="F42" s="8">
        <f t="shared" si="11"/>
        <v>293.34807</v>
      </c>
    </row>
    <row r="43" spans="1:6" ht="15.75">
      <c r="A43" s="5" t="s">
        <v>35</v>
      </c>
      <c r="B43" s="8">
        <f>+B15</f>
        <v>5373.86574149664</v>
      </c>
      <c r="C43" s="8">
        <f>+C15</f>
        <v>728.448663076595</v>
      </c>
      <c r="D43" s="8">
        <f>+D15</f>
        <v>1846.2888868265102</v>
      </c>
      <c r="E43" s="8">
        <f>+E15</f>
        <v>897.1317106730729</v>
      </c>
      <c r="F43" s="8">
        <f>+F15</f>
        <v>1901.996480920462</v>
      </c>
    </row>
    <row r="44" spans="1:6" ht="15.75">
      <c r="A44" s="5" t="s">
        <v>36</v>
      </c>
      <c r="B44" s="8">
        <f aca="true" t="shared" si="12" ref="B44:F47">+B16</f>
        <v>1255.7961074952</v>
      </c>
      <c r="C44" s="8">
        <f t="shared" si="12"/>
        <v>37.5112117105014</v>
      </c>
      <c r="D44" s="8">
        <f t="shared" si="12"/>
        <v>20.2198492203663</v>
      </c>
      <c r="E44" s="8">
        <f t="shared" si="12"/>
        <v>186.03576206294102</v>
      </c>
      <c r="F44" s="8">
        <f t="shared" si="12"/>
        <v>1012.0292845013912</v>
      </c>
    </row>
    <row r="45" spans="1:6" ht="15.75">
      <c r="A45" s="5" t="s">
        <v>37</v>
      </c>
      <c r="B45" s="8">
        <f t="shared" si="12"/>
        <v>971.778536158389</v>
      </c>
      <c r="C45" s="8">
        <f t="shared" si="12"/>
        <v>0.19046102212816002</v>
      </c>
      <c r="D45" s="8">
        <f t="shared" si="12"/>
        <v>0</v>
      </c>
      <c r="E45" s="8">
        <f t="shared" si="12"/>
        <v>0.8523914006847471</v>
      </c>
      <c r="F45" s="8">
        <f t="shared" si="12"/>
        <v>970.7356837355761</v>
      </c>
    </row>
    <row r="46" spans="1:6" ht="15.75">
      <c r="A46" s="5" t="s">
        <v>38</v>
      </c>
      <c r="B46" s="8">
        <f t="shared" si="12"/>
        <v>3212.82708859696</v>
      </c>
      <c r="C46" s="8">
        <f t="shared" si="12"/>
        <v>365.455145276696</v>
      </c>
      <c r="D46" s="8">
        <f t="shared" si="12"/>
        <v>1473.18138779129</v>
      </c>
      <c r="E46" s="8">
        <f t="shared" si="12"/>
        <v>325.065963295786</v>
      </c>
      <c r="F46" s="8">
        <f t="shared" si="12"/>
        <v>1049.1245922331882</v>
      </c>
    </row>
    <row r="47" spans="1:6" ht="15.75">
      <c r="A47" s="5" t="s">
        <v>39</v>
      </c>
      <c r="B47" s="8">
        <f t="shared" si="12"/>
        <v>1327.71503961891</v>
      </c>
      <c r="C47" s="8">
        <f t="shared" si="12"/>
        <v>195.78690433003953</v>
      </c>
      <c r="D47" s="8">
        <f t="shared" si="12"/>
        <v>152.2939474126233</v>
      </c>
      <c r="E47" s="8">
        <f t="shared" si="12"/>
        <v>787.1290674103052</v>
      </c>
      <c r="F47" s="8">
        <f t="shared" si="12"/>
        <v>192.5051204659419</v>
      </c>
    </row>
    <row r="48" spans="1:6" ht="15.75">
      <c r="A48" s="5" t="s">
        <v>40</v>
      </c>
      <c r="B48" s="8">
        <f aca="true" t="shared" si="13" ref="B48:F49">+B22</f>
        <v>9649.211047235369</v>
      </c>
      <c r="C48" s="8">
        <f t="shared" si="13"/>
        <v>3400.62628707635</v>
      </c>
      <c r="D48" s="8">
        <f t="shared" si="13"/>
        <v>3262.65982075287</v>
      </c>
      <c r="E48" s="8">
        <f t="shared" si="13"/>
        <v>1187.9161808815602</v>
      </c>
      <c r="F48" s="8">
        <f t="shared" si="13"/>
        <v>1798.0087585245892</v>
      </c>
    </row>
    <row r="49" spans="1:6" ht="15.75">
      <c r="A49" s="5" t="s">
        <v>41</v>
      </c>
      <c r="B49" s="8">
        <f t="shared" si="13"/>
        <v>4589.02953170659</v>
      </c>
      <c r="C49" s="8">
        <f t="shared" si="13"/>
        <v>1842.29019200795</v>
      </c>
      <c r="D49" s="8">
        <f t="shared" si="13"/>
        <v>1424.19245101167</v>
      </c>
      <c r="E49" s="8">
        <f t="shared" si="13"/>
        <v>458.822485577985</v>
      </c>
      <c r="F49" s="8">
        <f t="shared" si="13"/>
        <v>863.7244031089854</v>
      </c>
    </row>
    <row r="50" spans="1:6" ht="15.75">
      <c r="A50" s="5" t="s">
        <v>56</v>
      </c>
      <c r="B50" s="8">
        <f>+B24+B25+B26</f>
        <v>1222.9317504754772</v>
      </c>
      <c r="C50" s="8">
        <f>+C24+C25+C26</f>
        <v>314.3553293960261</v>
      </c>
      <c r="D50" s="8">
        <f>+D24+D25+D26</f>
        <v>448.0083699670355</v>
      </c>
      <c r="E50" s="8">
        <f>+E24+E25+E26</f>
        <v>167.32323687474764</v>
      </c>
      <c r="F50" s="8">
        <f>+F24+F25+F26</f>
        <v>293.244814237668</v>
      </c>
    </row>
    <row r="51" spans="1:6" ht="15.75">
      <c r="A51" s="5" t="s">
        <v>20</v>
      </c>
      <c r="B51" s="8">
        <f>+B28+B31</f>
        <v>10054.9320917</v>
      </c>
      <c r="C51" s="8">
        <f>+C28+C31</f>
        <v>1881.044635701966</v>
      </c>
      <c r="D51" s="8">
        <f>+D28+D31</f>
        <v>2996.6373798927207</v>
      </c>
      <c r="E51" s="8">
        <f>+E28+E31</f>
        <v>1745.541464003974</v>
      </c>
      <c r="F51" s="8">
        <f>+F28+F31</f>
        <v>3431.7086121013403</v>
      </c>
    </row>
    <row r="52" spans="2:6" ht="12.75">
      <c r="B52" s="16"/>
      <c r="C52" s="16"/>
      <c r="D52" s="16"/>
      <c r="E52" s="16"/>
      <c r="F52" s="1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0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5.28125" style="49" bestFit="1" customWidth="1"/>
    <col min="2" max="2" width="11.00390625" style="49" bestFit="1" customWidth="1"/>
    <col min="3" max="4" width="10.00390625" style="49" customWidth="1"/>
    <col min="5" max="16384" width="9.140625" style="49" customWidth="1"/>
  </cols>
  <sheetData>
    <row r="1" spans="1:18" ht="12.75">
      <c r="A1" s="78"/>
      <c r="B1" s="79">
        <v>2000</v>
      </c>
      <c r="C1" s="79">
        <v>2001</v>
      </c>
      <c r="D1" s="79">
        <v>2002</v>
      </c>
      <c r="E1" s="79">
        <v>2003</v>
      </c>
      <c r="F1" s="79">
        <v>2004</v>
      </c>
      <c r="G1" s="79">
        <v>2005</v>
      </c>
      <c r="H1" s="79">
        <v>2006</v>
      </c>
      <c r="I1" s="79">
        <v>2007</v>
      </c>
      <c r="J1" s="79">
        <v>2008</v>
      </c>
      <c r="K1" s="79">
        <v>2009</v>
      </c>
      <c r="L1" s="79">
        <v>2010</v>
      </c>
      <c r="M1" s="79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</row>
    <row r="2" spans="1:18" ht="12.75">
      <c r="A2" s="80" t="s">
        <v>139</v>
      </c>
      <c r="B2" s="81">
        <v>6008.44079057838</v>
      </c>
      <c r="C2" s="81">
        <v>6505.49301372178</v>
      </c>
      <c r="D2" s="81">
        <v>6467.038522303051</v>
      </c>
      <c r="E2" s="81">
        <v>6426.72624185125</v>
      </c>
      <c r="F2" s="81">
        <v>6516.54192854906</v>
      </c>
      <c r="G2" s="81">
        <v>5955.2401199933</v>
      </c>
      <c r="H2" s="81">
        <v>6124.5682295714705</v>
      </c>
      <c r="I2" s="81">
        <v>6458.14745555771</v>
      </c>
      <c r="J2" s="81">
        <v>7069.059666681969</v>
      </c>
      <c r="K2" s="81">
        <v>6459.95759550849</v>
      </c>
      <c r="L2" s="81">
        <v>6617.2334314709</v>
      </c>
      <c r="M2" s="81">
        <v>7479.896320575</v>
      </c>
      <c r="N2" s="81">
        <v>7780.36851920872</v>
      </c>
      <c r="O2" s="81">
        <v>7708.35081323915</v>
      </c>
      <c r="P2" s="81">
        <v>7643.274914149501</v>
      </c>
      <c r="Q2" s="81">
        <v>7147.773667340421</v>
      </c>
      <c r="R2" s="81">
        <v>7038.49922593835</v>
      </c>
    </row>
    <row r="3" spans="1:18" ht="12.75">
      <c r="A3" s="82" t="s">
        <v>21</v>
      </c>
      <c r="B3" s="83">
        <v>2526.59682614114</v>
      </c>
      <c r="C3" s="83">
        <v>2786.57574861613</v>
      </c>
      <c r="D3" s="83">
        <v>2894.21262960526</v>
      </c>
      <c r="E3" s="83">
        <v>2902.68178549541</v>
      </c>
      <c r="F3" s="83">
        <v>2966.24004619769</v>
      </c>
      <c r="G3" s="83">
        <v>2974.28059926744</v>
      </c>
      <c r="H3" s="83">
        <v>3020.1265643432603</v>
      </c>
      <c r="I3" s="83">
        <v>3350.9344553863602</v>
      </c>
      <c r="J3" s="83">
        <v>3861.40067719545</v>
      </c>
      <c r="K3" s="83">
        <v>3613.97833080392</v>
      </c>
      <c r="L3" s="83">
        <v>3723.9442759111002</v>
      </c>
      <c r="M3" s="83">
        <v>4180.46196771301</v>
      </c>
      <c r="N3" s="83">
        <v>4377.15718462885</v>
      </c>
      <c r="O3" s="83">
        <v>4289.0726554044595</v>
      </c>
      <c r="P3" s="83">
        <v>4158.13812985043</v>
      </c>
      <c r="Q3" s="83">
        <v>3723.5344540125498</v>
      </c>
      <c r="R3" s="83">
        <v>3767.9050793482897</v>
      </c>
    </row>
    <row r="4" spans="1:18" ht="12.75">
      <c r="A4" s="80" t="s">
        <v>141</v>
      </c>
      <c r="B4" s="81">
        <v>3481.84396443723</v>
      </c>
      <c r="C4" s="81">
        <v>3718.9172651056497</v>
      </c>
      <c r="D4" s="81">
        <v>3572.82589269779</v>
      </c>
      <c r="E4" s="81">
        <v>3524.04445635584</v>
      </c>
      <c r="F4" s="81">
        <v>3550.30188235137</v>
      </c>
      <c r="G4" s="81">
        <v>2980.95952072586</v>
      </c>
      <c r="H4" s="81">
        <v>3104.44166522821</v>
      </c>
      <c r="I4" s="81">
        <v>3107.21300017135</v>
      </c>
      <c r="J4" s="81">
        <v>3207.65898948652</v>
      </c>
      <c r="K4" s="81">
        <v>2845.97926470457</v>
      </c>
      <c r="L4" s="81">
        <v>2893.28915555979</v>
      </c>
      <c r="M4" s="81">
        <v>3299.43435286199</v>
      </c>
      <c r="N4" s="81">
        <v>3403.2113345798703</v>
      </c>
      <c r="O4" s="81">
        <v>3419.2781578347</v>
      </c>
      <c r="P4" s="81">
        <v>3485.13678429907</v>
      </c>
      <c r="Q4" s="81">
        <v>3424.23921332787</v>
      </c>
      <c r="R4" s="81">
        <v>3270.59414659006</v>
      </c>
    </row>
    <row r="5" spans="1:18" ht="12.75">
      <c r="A5" s="78"/>
      <c r="B5" s="78">
        <v>0.4205079011684704</v>
      </c>
      <c r="C5" s="78">
        <v>0.4283419785000946</v>
      </c>
      <c r="D5" s="78">
        <v>0.4475329193762973</v>
      </c>
      <c r="E5" s="78">
        <v>0.45165791668438615</v>
      </c>
      <c r="F5" s="78">
        <v>0.45518621359628664</v>
      </c>
      <c r="G5" s="78">
        <v>0.4994392399530627</v>
      </c>
      <c r="H5" s="78">
        <v>0.49311664939269934</v>
      </c>
      <c r="I5" s="78">
        <v>0.5188693009018609</v>
      </c>
      <c r="J5" s="78">
        <v>0.5462396498639104</v>
      </c>
      <c r="K5" s="78">
        <v>0.559443042368678</v>
      </c>
      <c r="L5" s="78">
        <v>0.5627645321079946</v>
      </c>
      <c r="M5" s="78">
        <v>0.5588930365537002</v>
      </c>
      <c r="N5" s="78">
        <v>0.5625899562240808</v>
      </c>
      <c r="O5" s="78">
        <v>0.5564189746058191</v>
      </c>
      <c r="P5" s="78">
        <v>0.5440257188908302</v>
      </c>
      <c r="Q5" s="78">
        <v>0.5209362561417002</v>
      </c>
      <c r="R5" s="78">
        <v>0.5353279098849322</v>
      </c>
    </row>
    <row r="6" spans="1:18" ht="12.75">
      <c r="A6" s="80" t="s">
        <v>179</v>
      </c>
      <c r="B6" s="81">
        <v>46957.7241849944</v>
      </c>
      <c r="C6" s="81">
        <v>48331.678260766</v>
      </c>
      <c r="D6" s="81">
        <v>47880.025190423105</v>
      </c>
      <c r="E6" s="81">
        <v>48682.593115923</v>
      </c>
      <c r="F6" s="81">
        <v>50984.0596062992</v>
      </c>
      <c r="G6" s="81">
        <v>46676.437940642405</v>
      </c>
      <c r="H6" s="81">
        <v>46641.094456499195</v>
      </c>
      <c r="I6" s="81">
        <v>48605.643565006394</v>
      </c>
      <c r="J6" s="81">
        <v>51461.8417204224</v>
      </c>
      <c r="K6" s="81">
        <v>47456.2410932609</v>
      </c>
      <c r="L6" s="81">
        <v>48115.6366420851</v>
      </c>
      <c r="M6" s="81">
        <v>52367.9577865711</v>
      </c>
      <c r="N6" s="81">
        <v>54199.5258212087</v>
      </c>
      <c r="O6" s="81">
        <v>56460.8993795897</v>
      </c>
      <c r="P6" s="81">
        <v>53696.503</v>
      </c>
      <c r="Q6" s="81">
        <v>54939.1997290788</v>
      </c>
      <c r="R6" s="81">
        <v>52575.777974977296</v>
      </c>
    </row>
    <row r="7" spans="1:18" ht="12.75">
      <c r="A7" s="82" t="s">
        <v>21</v>
      </c>
      <c r="B7" s="81">
        <v>17384.2568886066</v>
      </c>
      <c r="C7" s="81">
        <v>18113.8663223437</v>
      </c>
      <c r="D7" s="81">
        <v>18362.4457597119</v>
      </c>
      <c r="E7" s="81">
        <v>18477.402184883198</v>
      </c>
      <c r="F7" s="81">
        <v>19545.720848767898</v>
      </c>
      <c r="G7" s="81">
        <v>18986.229458850397</v>
      </c>
      <c r="H7" s="81">
        <v>19404.3320343229</v>
      </c>
      <c r="I7" s="81">
        <v>20872.7404146531</v>
      </c>
      <c r="J7" s="81">
        <v>23314.4204287447</v>
      </c>
      <c r="K7" s="81">
        <v>21771.719707389897</v>
      </c>
      <c r="L7" s="81">
        <v>22205.6036802838</v>
      </c>
      <c r="M7" s="81">
        <v>24122.7285388493</v>
      </c>
      <c r="N7" s="81">
        <v>24832.5646484267</v>
      </c>
      <c r="O7" s="81">
        <v>25044.3365795513</v>
      </c>
      <c r="P7" s="81">
        <v>24354.708</v>
      </c>
      <c r="Q7" s="81">
        <v>23841.718699999998</v>
      </c>
      <c r="R7" s="81">
        <v>23451.553190000002</v>
      </c>
    </row>
    <row r="8" spans="1:18" ht="12.75">
      <c r="A8" s="84" t="s">
        <v>22</v>
      </c>
      <c r="B8" s="81">
        <v>29573.4672963878</v>
      </c>
      <c r="C8" s="81">
        <v>30217.8119384223</v>
      </c>
      <c r="D8" s="81">
        <v>29517.579430711197</v>
      </c>
      <c r="E8" s="81">
        <v>30205.1909310398</v>
      </c>
      <c r="F8" s="81">
        <v>31438.3387575313</v>
      </c>
      <c r="G8" s="81">
        <v>27690.208481792</v>
      </c>
      <c r="H8" s="81">
        <v>27236.7624221763</v>
      </c>
      <c r="I8" s="81">
        <v>27732.9031503533</v>
      </c>
      <c r="J8" s="81">
        <v>28147.4212916777</v>
      </c>
      <c r="K8" s="81">
        <v>25684.521385871</v>
      </c>
      <c r="L8" s="81">
        <v>25910.032961801302</v>
      </c>
      <c r="M8" s="81">
        <v>28245.2292477218</v>
      </c>
      <c r="N8" s="81">
        <v>29366.961172782</v>
      </c>
      <c r="O8" s="81">
        <v>31416.562800038402</v>
      </c>
      <c r="P8" s="81">
        <v>29341.795</v>
      </c>
      <c r="Q8" s="81">
        <v>31097.4810290788</v>
      </c>
      <c r="R8" s="81">
        <v>29124.224784977298</v>
      </c>
    </row>
    <row r="9" spans="1:18" ht="12.75">
      <c r="A9" s="78"/>
      <c r="B9" s="78">
        <v>0.3702108053644098</v>
      </c>
      <c r="C9" s="78">
        <v>0.37478248168030026</v>
      </c>
      <c r="D9" s="78">
        <v>0.38350952587603754</v>
      </c>
      <c r="E9" s="78">
        <v>0.3795484382042839</v>
      </c>
      <c r="F9" s="78">
        <v>0.38336925305086883</v>
      </c>
      <c r="G9" s="78">
        <v>0.40676260435714584</v>
      </c>
      <c r="H9" s="78">
        <v>0.4160350922386858</v>
      </c>
      <c r="I9" s="78">
        <v>0.42943038881354134</v>
      </c>
      <c r="J9" s="78">
        <v>0.4530428692273653</v>
      </c>
      <c r="K9" s="78">
        <v>0.4587746354500383</v>
      </c>
      <c r="L9" s="78">
        <v>0.4615049333226804</v>
      </c>
      <c r="M9" s="78">
        <v>0.46063909227018157</v>
      </c>
      <c r="N9" s="78">
        <v>0.4581694077978358</v>
      </c>
      <c r="O9" s="78">
        <v>0.44356956503963674</v>
      </c>
      <c r="P9" s="78">
        <v>0.4535622738784312</v>
      </c>
      <c r="Q9" s="78">
        <v>0.4339655258462165</v>
      </c>
      <c r="R9" s="78">
        <v>0.4460524236305441</v>
      </c>
    </row>
    <row r="10" spans="1:18" ht="12.75">
      <c r="A10" s="80" t="s">
        <v>273</v>
      </c>
      <c r="B10" s="81">
        <v>6167.46473699228</v>
      </c>
      <c r="C10" s="81">
        <v>6360.96023315172</v>
      </c>
      <c r="D10" s="81">
        <v>6345.87705505754</v>
      </c>
      <c r="E10" s="81">
        <v>6117.44458137038</v>
      </c>
      <c r="F10" s="81">
        <v>6368.18137492202</v>
      </c>
      <c r="G10" s="81">
        <v>6254.20784957785</v>
      </c>
      <c r="H10" s="81">
        <v>6228.33524715562</v>
      </c>
      <c r="I10" s="81">
        <v>6406.31654366125</v>
      </c>
      <c r="J10" s="81">
        <v>6605.15363311727</v>
      </c>
      <c r="K10" s="81">
        <v>6591.617294391411</v>
      </c>
      <c r="L10" s="81">
        <v>6617.2334314709</v>
      </c>
      <c r="M10" s="81">
        <v>6736.014734975281</v>
      </c>
      <c r="N10" s="81">
        <v>6720.922462576361</v>
      </c>
      <c r="O10" s="81">
        <v>6542.29485920439</v>
      </c>
      <c r="P10" s="81">
        <v>6686.12702162386</v>
      </c>
      <c r="Q10" s="81">
        <v>6654.80274657342</v>
      </c>
      <c r="R10" s="81">
        <v>6774.00884407758</v>
      </c>
    </row>
    <row r="11" spans="1:18" ht="12.75">
      <c r="A11" s="82" t="s">
        <v>21</v>
      </c>
      <c r="B11" s="81">
        <v>3328.13213363437</v>
      </c>
      <c r="C11" s="81">
        <v>3528.30274305357</v>
      </c>
      <c r="D11" s="81">
        <v>3625.21238867964</v>
      </c>
      <c r="E11" s="81">
        <v>3550.6490965152</v>
      </c>
      <c r="F11" s="81">
        <v>3624.43561647735</v>
      </c>
      <c r="G11" s="81">
        <v>3669.57361248088</v>
      </c>
      <c r="H11" s="81">
        <v>3610.6817086747</v>
      </c>
      <c r="I11" s="81">
        <v>3714.4058881766296</v>
      </c>
      <c r="J11" s="81">
        <v>3783.7066263388</v>
      </c>
      <c r="K11" s="81">
        <v>3748.2217014488097</v>
      </c>
      <c r="L11" s="81">
        <v>3723.9442759111002</v>
      </c>
      <c r="M11" s="81">
        <v>3743.19266918321</v>
      </c>
      <c r="N11" s="81">
        <v>3702.16388093007</v>
      </c>
      <c r="O11" s="81">
        <v>3565.4174271594798</v>
      </c>
      <c r="P11" s="81">
        <v>3617.26898223622</v>
      </c>
      <c r="Q11" s="81">
        <v>3577.9799928123603</v>
      </c>
      <c r="R11" s="81">
        <v>3623.0234369865602</v>
      </c>
    </row>
    <row r="12" spans="1:18" ht="12.75">
      <c r="A12" s="80" t="s">
        <v>274</v>
      </c>
      <c r="B12" s="81">
        <v>2751.24899694519</v>
      </c>
      <c r="C12" s="81">
        <v>2780.12505268109</v>
      </c>
      <c r="D12" s="81">
        <v>2711.37691526627</v>
      </c>
      <c r="E12" s="81">
        <v>2579.88745806062</v>
      </c>
      <c r="F12" s="81">
        <v>2728.56759536197</v>
      </c>
      <c r="G12" s="81">
        <v>2610.5422994897</v>
      </c>
      <c r="H12" s="81">
        <v>2630.76970400351</v>
      </c>
      <c r="I12" s="81">
        <v>2705.56035622332</v>
      </c>
      <c r="J12" s="81">
        <v>2825.65780118484</v>
      </c>
      <c r="K12" s="81">
        <v>2844.79690050998</v>
      </c>
      <c r="L12" s="81">
        <v>2893.28915555979</v>
      </c>
      <c r="M12" s="81">
        <v>2992.82206579206</v>
      </c>
      <c r="N12" s="81">
        <v>3019.1839982670804</v>
      </c>
      <c r="O12" s="81">
        <v>2979.16718792411</v>
      </c>
      <c r="P12" s="81">
        <v>3072.47511093412</v>
      </c>
      <c r="Q12" s="81">
        <v>3080.7225649998404</v>
      </c>
      <c r="R12" s="81">
        <v>3153.7413344788797</v>
      </c>
    </row>
    <row r="13" spans="1:18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2.75">
      <c r="A14" s="80" t="s">
        <v>179</v>
      </c>
      <c r="B14" s="81">
        <v>49462.2050250702</v>
      </c>
      <c r="C14" s="81">
        <v>48954.2636774018</v>
      </c>
      <c r="D14" s="81">
        <v>47550.6883156918</v>
      </c>
      <c r="E14" s="81">
        <v>45944.5506572419</v>
      </c>
      <c r="F14" s="81">
        <v>50447.6140324145</v>
      </c>
      <c r="G14" s="81">
        <v>48692.8987759923</v>
      </c>
      <c r="H14" s="81">
        <v>48062.7304760033</v>
      </c>
      <c r="I14" s="81">
        <v>48465.598281715495</v>
      </c>
      <c r="J14" s="81">
        <v>49249.6722627619</v>
      </c>
      <c r="K14" s="81">
        <v>48235.3521918204</v>
      </c>
      <c r="L14" s="81">
        <v>48115.6366420851</v>
      </c>
      <c r="M14" s="81">
        <v>48862.5032811766</v>
      </c>
      <c r="N14" s="81">
        <v>47786.6424336448</v>
      </c>
      <c r="O14" s="81">
        <v>48081.6105350187</v>
      </c>
      <c r="P14" s="81">
        <v>47222.4525260437</v>
      </c>
      <c r="Q14" s="81">
        <v>48577.6504251398</v>
      </c>
      <c r="R14" s="81">
        <v>48338.8867746656</v>
      </c>
    </row>
    <row r="15" spans="1:18" ht="12.75">
      <c r="A15" s="82" t="s">
        <v>21</v>
      </c>
      <c r="B15" s="81">
        <v>22137.9183117594</v>
      </c>
      <c r="C15" s="81">
        <v>22400.668736099502</v>
      </c>
      <c r="D15" s="81">
        <v>22468.6646759213</v>
      </c>
      <c r="E15" s="81">
        <v>22031.632517838298</v>
      </c>
      <c r="F15" s="81">
        <v>22968.7610696376</v>
      </c>
      <c r="G15" s="81">
        <v>22562.9962664723</v>
      </c>
      <c r="H15" s="81">
        <v>22270.9852849385</v>
      </c>
      <c r="I15" s="81">
        <v>22636.0538400772</v>
      </c>
      <c r="J15" s="81">
        <v>22824.393778091402</v>
      </c>
      <c r="K15" s="81">
        <v>22387.6846091175</v>
      </c>
      <c r="L15" s="81">
        <v>22205.6036802838</v>
      </c>
      <c r="M15" s="81">
        <v>22339.9468670608</v>
      </c>
      <c r="N15" s="81">
        <v>21861.407166446803</v>
      </c>
      <c r="O15" s="81">
        <v>21649.4602076618</v>
      </c>
      <c r="P15" s="81">
        <v>21458.0628625445</v>
      </c>
      <c r="Q15" s="81">
        <v>21642.3612419543</v>
      </c>
      <c r="R15" s="81">
        <v>21572.638747425703</v>
      </c>
    </row>
    <row r="16" spans="1:18" ht="12.75">
      <c r="A16" s="84" t="s">
        <v>22</v>
      </c>
      <c r="B16" s="81">
        <v>27152.3139341238</v>
      </c>
      <c r="C16" s="81">
        <v>26520.1327813756</v>
      </c>
      <c r="D16" s="81">
        <v>25255.7200397296</v>
      </c>
      <c r="E16" s="81">
        <v>24177.5591965505</v>
      </c>
      <c r="F16" s="81">
        <v>27367.707270457</v>
      </c>
      <c r="G16" s="81">
        <v>26124.5341398325</v>
      </c>
      <c r="H16" s="81">
        <v>25786.444704944497</v>
      </c>
      <c r="I16" s="81">
        <v>25855.4377316716</v>
      </c>
      <c r="J16" s="81">
        <v>26426.632128333098</v>
      </c>
      <c r="K16" s="81">
        <v>25850.360779123897</v>
      </c>
      <c r="L16" s="81">
        <v>25910.032961801302</v>
      </c>
      <c r="M16" s="81">
        <v>26522.556414115803</v>
      </c>
      <c r="N16" s="81">
        <v>25925.0491782138</v>
      </c>
      <c r="O16" s="81">
        <v>26432.9261414924</v>
      </c>
      <c r="P16" s="81">
        <v>25770.3691533143</v>
      </c>
      <c r="Q16" s="81">
        <v>26940.077615510003</v>
      </c>
      <c r="R16" s="81">
        <v>26772.6861657027</v>
      </c>
    </row>
    <row r="17" spans="1:18" ht="12.75">
      <c r="A17" s="84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2.75">
      <c r="A18" s="84" t="s">
        <v>270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2.75">
      <c r="A19" s="84"/>
      <c r="B19" s="48">
        <f>+B1</f>
        <v>2000</v>
      </c>
      <c r="C19" s="48">
        <f>+C1</f>
        <v>2001</v>
      </c>
      <c r="D19" s="48">
        <f>+D1</f>
        <v>2002</v>
      </c>
      <c r="E19" s="48">
        <f>+E1</f>
        <v>2003</v>
      </c>
      <c r="F19" s="48">
        <f>+F1</f>
        <v>2004</v>
      </c>
      <c r="G19" s="48">
        <f>+G1</f>
        <v>2005</v>
      </c>
      <c r="H19" s="48">
        <f>+H1</f>
        <v>2006</v>
      </c>
      <c r="I19" s="48">
        <f>+I1</f>
        <v>2007</v>
      </c>
      <c r="J19" s="48">
        <f>+J1</f>
        <v>2008</v>
      </c>
      <c r="K19" s="48">
        <f>+K1</f>
        <v>2009</v>
      </c>
      <c r="L19" s="48">
        <f>+L1</f>
        <v>2010</v>
      </c>
      <c r="M19" s="48">
        <f>+M1</f>
        <v>2011</v>
      </c>
      <c r="N19" s="48">
        <f>+N1</f>
        <v>2012</v>
      </c>
      <c r="O19" s="48">
        <f>+O1</f>
        <v>2013</v>
      </c>
      <c r="P19" s="48">
        <f>+P1</f>
        <v>2014</v>
      </c>
      <c r="Q19" s="48">
        <f>+Q1</f>
        <v>2015</v>
      </c>
      <c r="R19" s="48">
        <f>+R1</f>
        <v>2016</v>
      </c>
    </row>
    <row r="20" spans="1:18" ht="12.75">
      <c r="A20" s="84" t="s">
        <v>268</v>
      </c>
      <c r="B20" s="81">
        <v>5448.98229256457</v>
      </c>
      <c r="C20" s="81">
        <v>5956.515869503361</v>
      </c>
      <c r="D20" s="81">
        <v>5932.188180508259</v>
      </c>
      <c r="E20" s="81">
        <v>5876.32530597204</v>
      </c>
      <c r="F20" s="81">
        <v>5961.33487699972</v>
      </c>
      <c r="G20" s="81">
        <v>5408.467604033509</v>
      </c>
      <c r="H20" s="81">
        <v>5542.26020184797</v>
      </c>
      <c r="I20" s="81">
        <v>5788.4857639326</v>
      </c>
      <c r="J20" s="81">
        <v>6342.110459703929</v>
      </c>
      <c r="K20" s="81">
        <v>5709.81303760033</v>
      </c>
      <c r="L20" s="81">
        <v>5839.50845994855</v>
      </c>
      <c r="M20" s="81">
        <v>6552.98860728737</v>
      </c>
      <c r="N20" s="81">
        <v>6724.086597867859</v>
      </c>
      <c r="O20" s="81">
        <v>6620.14901379193</v>
      </c>
      <c r="P20" s="81">
        <v>6549.30889672367</v>
      </c>
      <c r="Q20" s="81">
        <v>6072.13606548158</v>
      </c>
      <c r="R20" s="81">
        <v>5956.042580666211</v>
      </c>
    </row>
    <row r="21" spans="1:18" ht="12.75">
      <c r="A21" s="84" t="s">
        <v>275</v>
      </c>
      <c r="B21" s="81">
        <v>5417.39421502613</v>
      </c>
      <c r="C21" s="81">
        <v>5631.88369771625</v>
      </c>
      <c r="D21" s="81">
        <v>5647.76090630421</v>
      </c>
      <c r="E21" s="81">
        <v>5442.7645954208</v>
      </c>
      <c r="F21" s="81">
        <v>5663.96929959147</v>
      </c>
      <c r="G21" s="81">
        <v>5598.57332795702</v>
      </c>
      <c r="H21" s="81">
        <v>5537.581400974439</v>
      </c>
      <c r="I21" s="81">
        <v>5667.22327859813</v>
      </c>
      <c r="J21" s="81">
        <v>5838.245358703531</v>
      </c>
      <c r="K21" s="81">
        <v>5817.08612406451</v>
      </c>
      <c r="L21" s="81">
        <v>5839.50845994855</v>
      </c>
      <c r="M21" s="81">
        <v>5843.197577512879</v>
      </c>
      <c r="N21" s="81">
        <v>5732.610255584121</v>
      </c>
      <c r="O21" s="81">
        <v>5529.62584564315</v>
      </c>
      <c r="P21" s="81">
        <v>5676.59867805117</v>
      </c>
      <c r="Q21" s="81">
        <v>5644.14054100227</v>
      </c>
      <c r="R21" s="81">
        <v>5755.64269030712</v>
      </c>
    </row>
    <row r="22" spans="1:18" ht="12.75">
      <c r="A22" s="84" t="s">
        <v>269</v>
      </c>
      <c r="B22" s="81">
        <v>41306.2269540203</v>
      </c>
      <c r="C22" s="81">
        <v>42851.1923328259</v>
      </c>
      <c r="D22" s="81">
        <v>42505.702428618</v>
      </c>
      <c r="E22" s="81">
        <v>42957.42274412321</v>
      </c>
      <c r="F22" s="81">
        <v>45064.092644000004</v>
      </c>
      <c r="G22" s="81">
        <v>40773.72413416339</v>
      </c>
      <c r="H22" s="81">
        <v>40399.0064944882</v>
      </c>
      <c r="I22" s="81">
        <v>41794.6716908623</v>
      </c>
      <c r="J22" s="81">
        <v>44214.270489522096</v>
      </c>
      <c r="K22" s="81">
        <v>40105.946143</v>
      </c>
      <c r="L22" s="81">
        <v>40435.6217604915</v>
      </c>
      <c r="M22" s="81">
        <v>43805.4756663432</v>
      </c>
      <c r="N22" s="81">
        <v>44752.082600261405</v>
      </c>
      <c r="O22" s="81">
        <v>46742.5483421541</v>
      </c>
      <c r="P22" s="81">
        <v>43884.2129515611</v>
      </c>
      <c r="Q22" s="81">
        <v>45114.1797290788</v>
      </c>
      <c r="R22" s="81">
        <v>42520.8458832772</v>
      </c>
    </row>
    <row r="23" spans="1:18" ht="12.75">
      <c r="A23" s="84" t="s">
        <v>276</v>
      </c>
      <c r="B23" s="81">
        <v>42097.3730167756</v>
      </c>
      <c r="C23" s="81">
        <v>41934.7339528263</v>
      </c>
      <c r="D23" s="81">
        <v>40823.94956319121</v>
      </c>
      <c r="E23" s="81">
        <v>39186.299713975</v>
      </c>
      <c r="F23" s="81">
        <v>43362.534392711</v>
      </c>
      <c r="G23" s="81">
        <v>42115.0684739841</v>
      </c>
      <c r="H23" s="81">
        <v>41232.3851615203</v>
      </c>
      <c r="I23" s="81">
        <v>41113.556760376305</v>
      </c>
      <c r="J23" s="81">
        <v>41711.2327172216</v>
      </c>
      <c r="K23" s="81">
        <v>40716.3385968826</v>
      </c>
      <c r="L23" s="81">
        <v>40435.6217604915</v>
      </c>
      <c r="M23" s="81">
        <v>40495.1445064905</v>
      </c>
      <c r="N23" s="81">
        <v>38912.439188923905</v>
      </c>
      <c r="O23" s="81">
        <v>38985.214000411004</v>
      </c>
      <c r="P23" s="81">
        <v>38156.920834100296</v>
      </c>
      <c r="Q23" s="81">
        <v>39503.1619659411</v>
      </c>
      <c r="R23" s="81">
        <v>39122.3610884713</v>
      </c>
    </row>
    <row r="24" spans="1:18" ht="12.75">
      <c r="A24" s="4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ht="12.75">
      <c r="A25" s="47"/>
      <c r="B25" s="48">
        <f>+B1</f>
        <v>2000</v>
      </c>
      <c r="C25" s="48">
        <f>+C1</f>
        <v>2001</v>
      </c>
      <c r="D25" s="48">
        <f>+D1</f>
        <v>2002</v>
      </c>
      <c r="E25" s="48">
        <f>+E1</f>
        <v>2003</v>
      </c>
      <c r="F25" s="48">
        <f>+F1</f>
        <v>2004</v>
      </c>
      <c r="G25" s="48">
        <f>+G1</f>
        <v>2005</v>
      </c>
      <c r="H25" s="48">
        <f>+H1</f>
        <v>2006</v>
      </c>
      <c r="I25" s="48">
        <f>+I1</f>
        <v>2007</v>
      </c>
      <c r="J25" s="48">
        <f>+J1</f>
        <v>2008</v>
      </c>
      <c r="K25" s="48">
        <f>+K1</f>
        <v>2009</v>
      </c>
      <c r="L25" s="48">
        <f>+L1</f>
        <v>2010</v>
      </c>
      <c r="M25" s="48">
        <f>+M1</f>
        <v>2011</v>
      </c>
      <c r="N25" s="48">
        <f>+N1</f>
        <v>2012</v>
      </c>
      <c r="O25" s="48">
        <f>+O1</f>
        <v>2013</v>
      </c>
      <c r="P25" s="48">
        <f>+P1</f>
        <v>2014</v>
      </c>
      <c r="Q25" s="48">
        <f>+Q1</f>
        <v>2015</v>
      </c>
      <c r="R25" s="48">
        <f>+R1</f>
        <v>2016</v>
      </c>
    </row>
    <row r="26" spans="1:18" ht="12.75">
      <c r="A26" s="50" t="s">
        <v>139</v>
      </c>
      <c r="B26" s="51">
        <f>+B6</f>
        <v>46957.7241849944</v>
      </c>
      <c r="C26" s="51">
        <f>+C6</f>
        <v>48331.678260766</v>
      </c>
      <c r="D26" s="51">
        <f>+D6</f>
        <v>47880.025190423105</v>
      </c>
      <c r="E26" s="51">
        <f>+E6</f>
        <v>48682.593115923</v>
      </c>
      <c r="F26" s="51">
        <f>+F6</f>
        <v>50984.0596062992</v>
      </c>
      <c r="G26" s="51">
        <f>+G6</f>
        <v>46676.437940642405</v>
      </c>
      <c r="H26" s="51">
        <f>+H6</f>
        <v>46641.094456499195</v>
      </c>
      <c r="I26" s="51">
        <f aca="true" t="shared" si="0" ref="I26:Q26">+I6</f>
        <v>48605.643565006394</v>
      </c>
      <c r="J26" s="51">
        <f t="shared" si="0"/>
        <v>51461.8417204224</v>
      </c>
      <c r="K26" s="51">
        <f t="shared" si="0"/>
        <v>47456.2410932609</v>
      </c>
      <c r="L26" s="51">
        <f t="shared" si="0"/>
        <v>48115.6366420851</v>
      </c>
      <c r="M26" s="51">
        <f t="shared" si="0"/>
        <v>52367.9577865711</v>
      </c>
      <c r="N26" s="51">
        <f>+N6</f>
        <v>54199.5258212087</v>
      </c>
      <c r="O26" s="51">
        <f>+O6</f>
        <v>56460.8993795897</v>
      </c>
      <c r="P26" s="51">
        <f>+P6</f>
        <v>53696.503</v>
      </c>
      <c r="Q26" s="51">
        <f>+Q6</f>
        <v>54939.1997290788</v>
      </c>
      <c r="R26" s="51">
        <f>+R6</f>
        <v>52575.777974977296</v>
      </c>
    </row>
    <row r="27" spans="1:18" ht="12.75">
      <c r="A27" s="50" t="s">
        <v>140</v>
      </c>
      <c r="B27" s="51">
        <f>+B14</f>
        <v>49462.2050250702</v>
      </c>
      <c r="C27" s="51">
        <f>+C14</f>
        <v>48954.2636774018</v>
      </c>
      <c r="D27" s="51">
        <f>+D14</f>
        <v>47550.6883156918</v>
      </c>
      <c r="E27" s="51">
        <f>+E14</f>
        <v>45944.5506572419</v>
      </c>
      <c r="F27" s="51">
        <f>+F14</f>
        <v>50447.6140324145</v>
      </c>
      <c r="G27" s="51">
        <f>+G14</f>
        <v>48692.8987759923</v>
      </c>
      <c r="H27" s="51">
        <f>+H14</f>
        <v>48062.7304760033</v>
      </c>
      <c r="I27" s="51">
        <f aca="true" t="shared" si="1" ref="I27:Q27">+I14</f>
        <v>48465.598281715495</v>
      </c>
      <c r="J27" s="51">
        <f t="shared" si="1"/>
        <v>49249.6722627619</v>
      </c>
      <c r="K27" s="51">
        <f t="shared" si="1"/>
        <v>48235.3521918204</v>
      </c>
      <c r="L27" s="51">
        <f t="shared" si="1"/>
        <v>48115.6366420851</v>
      </c>
      <c r="M27" s="51">
        <f t="shared" si="1"/>
        <v>48862.5032811766</v>
      </c>
      <c r="N27" s="51">
        <f>+N14</f>
        <v>47786.6424336448</v>
      </c>
      <c r="O27" s="51">
        <f>+O14</f>
        <v>48081.6105350187</v>
      </c>
      <c r="P27" s="51">
        <f>+P14</f>
        <v>47222.4525260437</v>
      </c>
      <c r="Q27" s="51">
        <f>+Q14</f>
        <v>48577.6504251398</v>
      </c>
      <c r="R27" s="51">
        <f>+R14</f>
        <v>48338.8867746656</v>
      </c>
    </row>
    <row r="28" spans="1:18" ht="12.75">
      <c r="A28" s="50" t="s">
        <v>141</v>
      </c>
      <c r="B28" s="51">
        <f>+B8</f>
        <v>29573.4672963878</v>
      </c>
      <c r="C28" s="51">
        <f>+C8</f>
        <v>30217.8119384223</v>
      </c>
      <c r="D28" s="51">
        <f>+D8</f>
        <v>29517.579430711197</v>
      </c>
      <c r="E28" s="51">
        <f>+E8</f>
        <v>30205.1909310398</v>
      </c>
      <c r="F28" s="51">
        <f>+F8</f>
        <v>31438.3387575313</v>
      </c>
      <c r="G28" s="51">
        <f>+G8</f>
        <v>27690.208481792</v>
      </c>
      <c r="H28" s="51">
        <f>+H8</f>
        <v>27236.7624221763</v>
      </c>
      <c r="I28" s="51">
        <f aca="true" t="shared" si="2" ref="I28:Q28">+I8</f>
        <v>27732.9031503533</v>
      </c>
      <c r="J28" s="51">
        <f t="shared" si="2"/>
        <v>28147.4212916777</v>
      </c>
      <c r="K28" s="51">
        <f t="shared" si="2"/>
        <v>25684.521385871</v>
      </c>
      <c r="L28" s="51">
        <f t="shared" si="2"/>
        <v>25910.032961801302</v>
      </c>
      <c r="M28" s="51">
        <f t="shared" si="2"/>
        <v>28245.2292477218</v>
      </c>
      <c r="N28" s="51">
        <f>+N8</f>
        <v>29366.961172782</v>
      </c>
      <c r="O28" s="51">
        <f>+O8</f>
        <v>31416.562800038402</v>
      </c>
      <c r="P28" s="51">
        <f>+P8</f>
        <v>29341.795</v>
      </c>
      <c r="Q28" s="51">
        <f>+Q8</f>
        <v>31097.4810290788</v>
      </c>
      <c r="R28" s="51">
        <f>+R8</f>
        <v>29124.224784977298</v>
      </c>
    </row>
    <row r="29" spans="1:18" ht="12.75">
      <c r="A29" s="50" t="s">
        <v>142</v>
      </c>
      <c r="B29" s="51">
        <f>+B16</f>
        <v>27152.3139341238</v>
      </c>
      <c r="C29" s="51">
        <f>+C16</f>
        <v>26520.1327813756</v>
      </c>
      <c r="D29" s="51">
        <f>+D16</f>
        <v>25255.7200397296</v>
      </c>
      <c r="E29" s="51">
        <f>+E16</f>
        <v>24177.5591965505</v>
      </c>
      <c r="F29" s="51">
        <f>+F16</f>
        <v>27367.707270457</v>
      </c>
      <c r="G29" s="51">
        <f>+G16</f>
        <v>26124.5341398325</v>
      </c>
      <c r="H29" s="51">
        <f>+H16</f>
        <v>25786.444704944497</v>
      </c>
      <c r="I29" s="51">
        <f aca="true" t="shared" si="3" ref="I29:Q29">+I16</f>
        <v>25855.4377316716</v>
      </c>
      <c r="J29" s="51">
        <f t="shared" si="3"/>
        <v>26426.632128333098</v>
      </c>
      <c r="K29" s="51">
        <f t="shared" si="3"/>
        <v>25850.360779123897</v>
      </c>
      <c r="L29" s="51">
        <f t="shared" si="3"/>
        <v>25910.032961801302</v>
      </c>
      <c r="M29" s="51">
        <f t="shared" si="3"/>
        <v>26522.556414115803</v>
      </c>
      <c r="N29" s="51">
        <f>+N16</f>
        <v>25925.0491782138</v>
      </c>
      <c r="O29" s="51">
        <f>+O16</f>
        <v>26432.9261414924</v>
      </c>
      <c r="P29" s="51">
        <f>+P16</f>
        <v>25770.3691533143</v>
      </c>
      <c r="Q29" s="51">
        <f>+Q16</f>
        <v>26940.077615510003</v>
      </c>
      <c r="R29" s="51">
        <f>+R16</f>
        <v>26772.6861657027</v>
      </c>
    </row>
    <row r="30" spans="1:6" ht="12.75">
      <c r="A30" s="47"/>
      <c r="B30" s="53"/>
      <c r="C30" s="53"/>
      <c r="D30" s="53"/>
      <c r="E30" s="53"/>
      <c r="F30" s="53"/>
    </row>
    <row r="31" spans="1:18" ht="12.75">
      <c r="A31" s="47" t="s">
        <v>24</v>
      </c>
      <c r="B31" s="48">
        <f>+B1</f>
        <v>2000</v>
      </c>
      <c r="C31" s="48">
        <f>+C1</f>
        <v>2001</v>
      </c>
      <c r="D31" s="48">
        <f>+D1</f>
        <v>2002</v>
      </c>
      <c r="E31" s="48">
        <f>+E1</f>
        <v>2003</v>
      </c>
      <c r="F31" s="48">
        <f>+F1</f>
        <v>2004</v>
      </c>
      <c r="G31" s="48">
        <f>+G1</f>
        <v>2005</v>
      </c>
      <c r="H31" s="48">
        <f>+H1</f>
        <v>2006</v>
      </c>
      <c r="I31" s="48">
        <f>+I1</f>
        <v>2007</v>
      </c>
      <c r="J31" s="48">
        <f>+J1</f>
        <v>2008</v>
      </c>
      <c r="K31" s="48">
        <f>+K1</f>
        <v>2009</v>
      </c>
      <c r="L31" s="48">
        <f>+L1</f>
        <v>2010</v>
      </c>
      <c r="M31" s="48">
        <f>+M1</f>
        <v>2011</v>
      </c>
      <c r="N31" s="48">
        <f>+N1</f>
        <v>2012</v>
      </c>
      <c r="O31" s="48">
        <f>+O1</f>
        <v>2013</v>
      </c>
      <c r="P31" s="48">
        <f>+P1</f>
        <v>2014</v>
      </c>
      <c r="Q31" s="48">
        <f>+Q1</f>
        <v>2015</v>
      </c>
      <c r="R31" s="48">
        <f>+R1</f>
        <v>2016</v>
      </c>
    </row>
    <row r="32" spans="1:18" ht="12.75">
      <c r="A32" s="50" t="s">
        <v>139</v>
      </c>
      <c r="B32" s="51">
        <f>+B2</f>
        <v>6008.44079057838</v>
      </c>
      <c r="C32" s="51">
        <f>+C2</f>
        <v>6505.49301372178</v>
      </c>
      <c r="D32" s="51">
        <f>+D2</f>
        <v>6467.038522303051</v>
      </c>
      <c r="E32" s="51">
        <f>+E2</f>
        <v>6426.72624185125</v>
      </c>
      <c r="F32" s="51">
        <f>+F2</f>
        <v>6516.54192854906</v>
      </c>
      <c r="G32" s="51">
        <f>+G2</f>
        <v>5955.2401199933</v>
      </c>
      <c r="H32" s="51">
        <f>+H2</f>
        <v>6124.5682295714705</v>
      </c>
      <c r="I32" s="51">
        <f aca="true" t="shared" si="4" ref="I32:Q32">+I2</f>
        <v>6458.14745555771</v>
      </c>
      <c r="J32" s="51">
        <f t="shared" si="4"/>
        <v>7069.059666681969</v>
      </c>
      <c r="K32" s="51">
        <f t="shared" si="4"/>
        <v>6459.95759550849</v>
      </c>
      <c r="L32" s="51">
        <f t="shared" si="4"/>
        <v>6617.2334314709</v>
      </c>
      <c r="M32" s="51">
        <f t="shared" si="4"/>
        <v>7479.896320575</v>
      </c>
      <c r="N32" s="51">
        <f>+N2</f>
        <v>7780.36851920872</v>
      </c>
      <c r="O32" s="51">
        <f>+O2</f>
        <v>7708.35081323915</v>
      </c>
      <c r="P32" s="51">
        <f>+P2</f>
        <v>7643.274914149501</v>
      </c>
      <c r="Q32" s="51">
        <f>+Q2</f>
        <v>7147.773667340421</v>
      </c>
      <c r="R32" s="51">
        <f>+R2</f>
        <v>7038.49922593835</v>
      </c>
    </row>
    <row r="33" spans="1:18" ht="12.75">
      <c r="A33" s="50" t="s">
        <v>140</v>
      </c>
      <c r="B33" s="51">
        <f>+B10</f>
        <v>6167.46473699228</v>
      </c>
      <c r="C33" s="51">
        <f>+C10</f>
        <v>6360.96023315172</v>
      </c>
      <c r="D33" s="51">
        <f>+D10</f>
        <v>6345.87705505754</v>
      </c>
      <c r="E33" s="51">
        <f>+E10</f>
        <v>6117.44458137038</v>
      </c>
      <c r="F33" s="51">
        <f>+F10</f>
        <v>6368.18137492202</v>
      </c>
      <c r="G33" s="51">
        <f>+G10</f>
        <v>6254.20784957785</v>
      </c>
      <c r="H33" s="51">
        <f>+H10</f>
        <v>6228.33524715562</v>
      </c>
      <c r="I33" s="51">
        <f aca="true" t="shared" si="5" ref="I33:Q33">+I10</f>
        <v>6406.31654366125</v>
      </c>
      <c r="J33" s="51">
        <f t="shared" si="5"/>
        <v>6605.15363311727</v>
      </c>
      <c r="K33" s="51">
        <f t="shared" si="5"/>
        <v>6591.617294391411</v>
      </c>
      <c r="L33" s="51">
        <f t="shared" si="5"/>
        <v>6617.2334314709</v>
      </c>
      <c r="M33" s="51">
        <f t="shared" si="5"/>
        <v>6736.014734975281</v>
      </c>
      <c r="N33" s="51">
        <f>+N10</f>
        <v>6720.922462576361</v>
      </c>
      <c r="O33" s="51">
        <f>+O10</f>
        <v>6542.29485920439</v>
      </c>
      <c r="P33" s="51">
        <f>+P10</f>
        <v>6686.12702162386</v>
      </c>
      <c r="Q33" s="51">
        <f>+Q10</f>
        <v>6654.80274657342</v>
      </c>
      <c r="R33" s="51">
        <f>+R10</f>
        <v>6774.00884407758</v>
      </c>
    </row>
    <row r="34" spans="1:18" ht="12.75">
      <c r="A34" s="50" t="s">
        <v>141</v>
      </c>
      <c r="B34" s="51">
        <f>+B4</f>
        <v>3481.84396443723</v>
      </c>
      <c r="C34" s="51">
        <f>+C4</f>
        <v>3718.9172651056497</v>
      </c>
      <c r="D34" s="51">
        <f>+D4</f>
        <v>3572.82589269779</v>
      </c>
      <c r="E34" s="51">
        <f>+E4</f>
        <v>3524.04445635584</v>
      </c>
      <c r="F34" s="51">
        <f>+F4</f>
        <v>3550.30188235137</v>
      </c>
      <c r="G34" s="51">
        <f>+G4</f>
        <v>2980.95952072586</v>
      </c>
      <c r="H34" s="51">
        <f>+H4</f>
        <v>3104.44166522821</v>
      </c>
      <c r="I34" s="51">
        <f aca="true" t="shared" si="6" ref="I34:Q34">+I4</f>
        <v>3107.21300017135</v>
      </c>
      <c r="J34" s="51">
        <f t="shared" si="6"/>
        <v>3207.65898948652</v>
      </c>
      <c r="K34" s="51">
        <f t="shared" si="6"/>
        <v>2845.97926470457</v>
      </c>
      <c r="L34" s="51">
        <f t="shared" si="6"/>
        <v>2893.28915555979</v>
      </c>
      <c r="M34" s="51">
        <f t="shared" si="6"/>
        <v>3299.43435286199</v>
      </c>
      <c r="N34" s="51">
        <f>+N4</f>
        <v>3403.2113345798703</v>
      </c>
      <c r="O34" s="51">
        <f>+O4</f>
        <v>3419.2781578347</v>
      </c>
      <c r="P34" s="51">
        <f>+P4</f>
        <v>3485.13678429907</v>
      </c>
      <c r="Q34" s="51">
        <f>+Q4</f>
        <v>3424.23921332787</v>
      </c>
      <c r="R34" s="51">
        <f>+R4</f>
        <v>3270.59414659006</v>
      </c>
    </row>
    <row r="35" spans="1:18" ht="12.75">
      <c r="A35" s="50" t="s">
        <v>142</v>
      </c>
      <c r="B35" s="51">
        <f>+B12</f>
        <v>2751.24899694519</v>
      </c>
      <c r="C35" s="51">
        <f>+C12</f>
        <v>2780.12505268109</v>
      </c>
      <c r="D35" s="51">
        <f>+D12</f>
        <v>2711.37691526627</v>
      </c>
      <c r="E35" s="51">
        <f>+E12</f>
        <v>2579.88745806062</v>
      </c>
      <c r="F35" s="51">
        <f>+F12</f>
        <v>2728.56759536197</v>
      </c>
      <c r="G35" s="51">
        <f>+G12</f>
        <v>2610.5422994897</v>
      </c>
      <c r="H35" s="51">
        <f>+H12</f>
        <v>2630.76970400351</v>
      </c>
      <c r="I35" s="51">
        <f aca="true" t="shared" si="7" ref="I35:Q35">+I12</f>
        <v>2705.56035622332</v>
      </c>
      <c r="J35" s="51">
        <f t="shared" si="7"/>
        <v>2825.65780118484</v>
      </c>
      <c r="K35" s="51">
        <f t="shared" si="7"/>
        <v>2844.79690050998</v>
      </c>
      <c r="L35" s="51">
        <f t="shared" si="7"/>
        <v>2893.28915555979</v>
      </c>
      <c r="M35" s="51">
        <f t="shared" si="7"/>
        <v>2992.82206579206</v>
      </c>
      <c r="N35" s="51">
        <f>+N12</f>
        <v>3019.1839982670804</v>
      </c>
      <c r="O35" s="51">
        <f>+O12</f>
        <v>2979.16718792411</v>
      </c>
      <c r="P35" s="51">
        <f>+P12</f>
        <v>3072.47511093412</v>
      </c>
      <c r="Q35" s="51">
        <f>+Q12</f>
        <v>3080.7225649998404</v>
      </c>
      <c r="R35" s="51">
        <f>+R12</f>
        <v>3153.7413344788797</v>
      </c>
    </row>
    <row r="36" spans="1:6" ht="12.75">
      <c r="A36" s="47"/>
      <c r="B36" s="47"/>
      <c r="C36" s="47"/>
      <c r="D36" s="47"/>
      <c r="E36" s="47"/>
      <c r="F36" s="47"/>
    </row>
    <row r="37" spans="1:18" ht="12.75">
      <c r="A37" s="47"/>
      <c r="B37" s="47">
        <f>+B1</f>
        <v>2000</v>
      </c>
      <c r="C37" s="47">
        <f>+C1</f>
        <v>2001</v>
      </c>
      <c r="D37" s="47">
        <f>+D1</f>
        <v>2002</v>
      </c>
      <c r="E37" s="47">
        <f>+E1</f>
        <v>2003</v>
      </c>
      <c r="F37" s="47">
        <f>+F1</f>
        <v>2004</v>
      </c>
      <c r="G37" s="47">
        <f>+G1</f>
        <v>2005</v>
      </c>
      <c r="H37" s="47">
        <f>+H1</f>
        <v>2006</v>
      </c>
      <c r="I37" s="47">
        <f>+I1</f>
        <v>2007</v>
      </c>
      <c r="J37" s="47">
        <f>+J1</f>
        <v>2008</v>
      </c>
      <c r="K37" s="47">
        <f>+K1</f>
        <v>2009</v>
      </c>
      <c r="L37" s="47">
        <f>+L1</f>
        <v>2010</v>
      </c>
      <c r="M37" s="47">
        <f>+M1</f>
        <v>2011</v>
      </c>
      <c r="N37" s="47">
        <f>+N1</f>
        <v>2012</v>
      </c>
      <c r="O37" s="47">
        <f>+O1</f>
        <v>2013</v>
      </c>
      <c r="P37" s="47">
        <f>+P1</f>
        <v>2014</v>
      </c>
      <c r="Q37" s="47">
        <f>+Q1</f>
        <v>2015</v>
      </c>
      <c r="R37" s="47">
        <f>+R1</f>
        <v>2016</v>
      </c>
    </row>
    <row r="38" spans="1:18" ht="12.75">
      <c r="A38" s="50" t="s">
        <v>139</v>
      </c>
      <c r="B38" s="26">
        <f>+B32/B26</f>
        <v>0.12795425874788052</v>
      </c>
      <c r="C38" s="26">
        <f>+C32/C26</f>
        <v>0.1346010163069946</v>
      </c>
      <c r="D38" s="26">
        <f>+D32/D26</f>
        <v>0.1350675672492457</v>
      </c>
      <c r="E38" s="26">
        <f>+E32/E26</f>
        <v>0.13201281670735837</v>
      </c>
      <c r="F38" s="26">
        <f>+F32/F26</f>
        <v>0.12781528145993157</v>
      </c>
      <c r="G38" s="26">
        <f>+G32/G26</f>
        <v>0.1275855738513396</v>
      </c>
      <c r="H38" s="26">
        <f>+H32/H26</f>
        <v>0.13131270397789827</v>
      </c>
      <c r="I38" s="26">
        <f>+I32/I26</f>
        <v>0.1328682634748046</v>
      </c>
      <c r="J38" s="26">
        <f>+J32/J26</f>
        <v>0.13736507342831153</v>
      </c>
      <c r="K38" s="26">
        <f>+K32/K26</f>
        <v>0.13612451063735528</v>
      </c>
      <c r="L38" s="26">
        <f>+L32/L26</f>
        <v>0.13752771226314883</v>
      </c>
      <c r="M38" s="26">
        <f aca="true" t="shared" si="8" ref="M38:O41">+M32/M26</f>
        <v>0.14283345459182858</v>
      </c>
      <c r="N38" s="26">
        <f t="shared" si="8"/>
        <v>0.14355049054994132</v>
      </c>
      <c r="O38" s="26">
        <f t="shared" si="8"/>
        <v>0.13652546980195068</v>
      </c>
      <c r="P38" s="26">
        <f aca="true" t="shared" si="9" ref="P38:Q41">+P32/P26</f>
        <v>0.14234213565359183</v>
      </c>
      <c r="Q38" s="26">
        <f>+Q32/Q26</f>
        <v>0.13010334519956926</v>
      </c>
      <c r="R38" s="26">
        <f>+R32/R26</f>
        <v>0.13387342036647037</v>
      </c>
    </row>
    <row r="39" spans="1:18" ht="12.75">
      <c r="A39" s="50" t="s">
        <v>140</v>
      </c>
      <c r="B39" s="26">
        <f>+B33/B27</f>
        <v>0.12469045271771174</v>
      </c>
      <c r="C39" s="26">
        <f>+C33/C27</f>
        <v>0.1299367972332113</v>
      </c>
      <c r="D39" s="26">
        <f>+D33/D27</f>
        <v>0.13345499886199105</v>
      </c>
      <c r="E39" s="26">
        <f>+E33/E27</f>
        <v>0.13314842552293266</v>
      </c>
      <c r="F39" s="26">
        <f>+F33/F27</f>
        <v>0.12623354933754097</v>
      </c>
      <c r="G39" s="26">
        <f>+G33/G27</f>
        <v>0.1284418879711767</v>
      </c>
      <c r="H39" s="26">
        <f>+H33/H27</f>
        <v>0.12958762819905323</v>
      </c>
      <c r="I39" s="26">
        <f>+I33/I27</f>
        <v>0.1321827599532212</v>
      </c>
      <c r="J39" s="26">
        <f>+J33/J27</f>
        <v>0.13411568706237834</v>
      </c>
      <c r="K39" s="26">
        <f>+K33/K27</f>
        <v>0.13665531596365532</v>
      </c>
      <c r="L39" s="26">
        <f>+L33/L27</f>
        <v>0.13752771226314883</v>
      </c>
      <c r="M39" s="26">
        <f t="shared" si="8"/>
        <v>0.1378565215173945</v>
      </c>
      <c r="N39" s="26">
        <f t="shared" si="8"/>
        <v>0.14064437508680058</v>
      </c>
      <c r="O39" s="26">
        <f t="shared" si="8"/>
        <v>0.13606646670954417</v>
      </c>
      <c r="P39" s="26">
        <f t="shared" si="9"/>
        <v>0.14158788169539452</v>
      </c>
      <c r="Q39" s="26">
        <f>+Q33/Q27</f>
        <v>0.13699309637934734</v>
      </c>
      <c r="R39" s="26">
        <f>+R33/R27</f>
        <v>0.14013580568487224</v>
      </c>
    </row>
    <row r="40" spans="1:18" ht="12.75">
      <c r="A40" s="50" t="s">
        <v>141</v>
      </c>
      <c r="B40" s="26">
        <f>+B34/B28</f>
        <v>0.11773539874583844</v>
      </c>
      <c r="C40" s="26">
        <f>+C34/C28</f>
        <v>0.12307036898250741</v>
      </c>
      <c r="D40" s="26">
        <f>+D34/D28</f>
        <v>0.12104061246229723</v>
      </c>
      <c r="E40" s="26">
        <f>+E34/E28</f>
        <v>0.1166701599205725</v>
      </c>
      <c r="F40" s="26">
        <f>+F34/F28</f>
        <v>0.11292905486301713</v>
      </c>
      <c r="G40" s="26">
        <f>+G34/G28</f>
        <v>0.10765392115722142</v>
      </c>
      <c r="H40" s="26">
        <f>+H34/H28</f>
        <v>0.11397983420748124</v>
      </c>
      <c r="I40" s="26">
        <f>+I34/I28</f>
        <v>0.11204066820288038</v>
      </c>
      <c r="J40" s="26">
        <f>+J34/J28</f>
        <v>0.11395924892185144</v>
      </c>
      <c r="K40" s="26">
        <f>+K34/K28</f>
        <v>0.11080522864133015</v>
      </c>
      <c r="L40" s="26">
        <f>+L34/L28</f>
        <v>0.11166674931773782</v>
      </c>
      <c r="M40" s="26">
        <f t="shared" si="8"/>
        <v>0.11681386346432701</v>
      </c>
      <c r="N40" s="26">
        <f t="shared" si="8"/>
        <v>0.11588571641978564</v>
      </c>
      <c r="O40" s="26">
        <f t="shared" si="8"/>
        <v>0.10883679986247637</v>
      </c>
      <c r="P40" s="26">
        <f t="shared" si="9"/>
        <v>0.11877721810472297</v>
      </c>
      <c r="Q40" s="26">
        <f>+Q34/Q28</f>
        <v>0.11011307347131795</v>
      </c>
      <c r="R40" s="26">
        <f>+R34/R28</f>
        <v>0.1122980670124851</v>
      </c>
    </row>
    <row r="41" spans="1:18" ht="12.75">
      <c r="A41" s="50" t="s">
        <v>142</v>
      </c>
      <c r="B41" s="26">
        <f>+B35/B29</f>
        <v>0.10132650217658042</v>
      </c>
      <c r="C41" s="26">
        <f>+C35/C29</f>
        <v>0.10483073654267296</v>
      </c>
      <c r="D41" s="26">
        <f>+D35/D29</f>
        <v>0.10735694373397478</v>
      </c>
      <c r="E41" s="26">
        <f>+E35/E29</f>
        <v>0.10670586873916957</v>
      </c>
      <c r="F41" s="26">
        <f>+F35/F29</f>
        <v>0.0997002623711711</v>
      </c>
      <c r="G41" s="26">
        <f>+G35/G29</f>
        <v>0.09992684598763289</v>
      </c>
      <c r="H41" s="26">
        <f>+H35/H29</f>
        <v>0.10202141994003018</v>
      </c>
      <c r="I41" s="26">
        <f>+I35/I29</f>
        <v>0.10464183141286158</v>
      </c>
      <c r="J41" s="26">
        <f>+J35/J29</f>
        <v>0.10692462768100268</v>
      </c>
      <c r="K41" s="26">
        <f>+K35/K29</f>
        <v>0.11004863432340822</v>
      </c>
      <c r="L41" s="26">
        <f>+L35/L29</f>
        <v>0.11166674931773782</v>
      </c>
      <c r="M41" s="26">
        <f t="shared" si="8"/>
        <v>0.1128406334239796</v>
      </c>
      <c r="N41" s="26">
        <f t="shared" si="8"/>
        <v>0.11645817824732466</v>
      </c>
      <c r="O41" s="26">
        <f t="shared" si="8"/>
        <v>0.1127066739405608</v>
      </c>
      <c r="P41" s="26">
        <f t="shared" si="9"/>
        <v>0.1192251105389762</v>
      </c>
      <c r="Q41" s="26">
        <f>+Q35/Q29</f>
        <v>0.11435462840783353</v>
      </c>
      <c r="R41" s="26">
        <f>+R35/R29</f>
        <v>0.11779697094866028</v>
      </c>
    </row>
    <row r="43" spans="1:18" ht="12.75">
      <c r="A43" s="67"/>
      <c r="B43" s="79">
        <f>+B1</f>
        <v>2000</v>
      </c>
      <c r="C43" s="79">
        <f>+C1</f>
        <v>2001</v>
      </c>
      <c r="D43" s="79">
        <f>+D1</f>
        <v>2002</v>
      </c>
      <c r="E43" s="79">
        <f>+E1</f>
        <v>2003</v>
      </c>
      <c r="F43" s="79">
        <f>+F1</f>
        <v>2004</v>
      </c>
      <c r="G43" s="79">
        <f>+G1</f>
        <v>2005</v>
      </c>
      <c r="H43" s="79">
        <f>+H1</f>
        <v>2006</v>
      </c>
      <c r="I43" s="79">
        <f>+I1</f>
        <v>2007</v>
      </c>
      <c r="J43" s="79">
        <f>+J1</f>
        <v>2008</v>
      </c>
      <c r="K43" s="79">
        <f>+K1</f>
        <v>2009</v>
      </c>
      <c r="L43" s="79">
        <f>+L1</f>
        <v>2010</v>
      </c>
      <c r="M43" s="79">
        <f>+M1</f>
        <v>2011</v>
      </c>
      <c r="N43" s="79">
        <f>+N1</f>
        <v>2012</v>
      </c>
      <c r="O43" s="79">
        <f>+O1</f>
        <v>2013</v>
      </c>
      <c r="P43" s="79">
        <f>+P1</f>
        <v>2014</v>
      </c>
      <c r="Q43" s="79">
        <f>+Q1</f>
        <v>2015</v>
      </c>
      <c r="R43" s="79">
        <f>+R1</f>
        <v>2016</v>
      </c>
    </row>
    <row r="44" spans="1:18" ht="12.75">
      <c r="A44" s="78" t="s">
        <v>1</v>
      </c>
      <c r="B44" s="83">
        <v>1310.71682449558</v>
      </c>
      <c r="C44" s="83">
        <v>1260.09651633894</v>
      </c>
      <c r="D44" s="83">
        <v>1383.45582935593</v>
      </c>
      <c r="E44" s="83">
        <v>1324.834285</v>
      </c>
      <c r="F44" s="83">
        <v>1503.90295656076</v>
      </c>
      <c r="G44" s="83">
        <v>1082.05402457794</v>
      </c>
      <c r="H44" s="83">
        <v>1128.06203503759</v>
      </c>
      <c r="I44" s="83">
        <v>1227.93313364399</v>
      </c>
      <c r="J44" s="83">
        <v>1349.2536587299098</v>
      </c>
      <c r="K44" s="83">
        <v>1083.2422030375199</v>
      </c>
      <c r="L44" s="83">
        <v>1157.7294107999599</v>
      </c>
      <c r="M44" s="83">
        <v>1384.7965063968502</v>
      </c>
      <c r="N44" s="83">
        <v>1206.0301086291101</v>
      </c>
      <c r="O44" s="83">
        <v>1038.24934207802</v>
      </c>
      <c r="P44" s="83">
        <v>1097.72279464861</v>
      </c>
      <c r="Q44" s="83">
        <v>1007.29326032012</v>
      </c>
      <c r="R44" s="83">
        <v>1035.8519975801898</v>
      </c>
    </row>
    <row r="45" spans="1:18" ht="12.75">
      <c r="A45" s="86" t="s">
        <v>6</v>
      </c>
      <c r="B45" s="83">
        <v>342.631451192241</v>
      </c>
      <c r="C45" s="83">
        <v>476.84443</v>
      </c>
      <c r="D45" s="83">
        <v>492.25277</v>
      </c>
      <c r="E45" s="83">
        <v>431.03896999999995</v>
      </c>
      <c r="F45" s="83">
        <v>374.75865000000005</v>
      </c>
      <c r="G45" s="83">
        <v>343.33882</v>
      </c>
      <c r="H45" s="83">
        <v>347.16327</v>
      </c>
      <c r="I45" s="83">
        <v>407.5312</v>
      </c>
      <c r="J45" s="83">
        <v>472.74117</v>
      </c>
      <c r="K45" s="83">
        <v>427.13520103260504</v>
      </c>
      <c r="L45" s="83">
        <v>470.193232755143</v>
      </c>
      <c r="M45" s="83">
        <v>486.66978899055</v>
      </c>
      <c r="N45" s="83">
        <v>559.5009</v>
      </c>
      <c r="O45" s="83">
        <v>552.2580899999999</v>
      </c>
      <c r="P45" s="83">
        <v>537.15216</v>
      </c>
      <c r="Q45" s="83">
        <v>423.71199</v>
      </c>
      <c r="R45" s="83">
        <v>447.24804</v>
      </c>
    </row>
    <row r="46" spans="1:18" ht="12.75">
      <c r="A46" s="78" t="s">
        <v>7</v>
      </c>
      <c r="B46" s="83">
        <v>295.289782933166</v>
      </c>
      <c r="C46" s="83">
        <v>341.679923835271</v>
      </c>
      <c r="D46" s="83">
        <v>344.404137934151</v>
      </c>
      <c r="E46" s="83">
        <v>330.740404058163</v>
      </c>
      <c r="F46" s="83">
        <v>364.062289443946</v>
      </c>
      <c r="G46" s="83">
        <v>318.54720976258403</v>
      </c>
      <c r="H46" s="83">
        <v>316.981294210976</v>
      </c>
      <c r="I46" s="83">
        <v>339.64029926851396</v>
      </c>
      <c r="J46" s="83">
        <v>391.334070306509</v>
      </c>
      <c r="K46" s="83">
        <v>364.986925143522</v>
      </c>
      <c r="L46" s="83">
        <v>372.80440491259805</v>
      </c>
      <c r="M46" s="83">
        <v>386.11419889037103</v>
      </c>
      <c r="N46" s="83">
        <v>409.63520147635995</v>
      </c>
      <c r="O46" s="83">
        <v>445.749006547125</v>
      </c>
      <c r="P46" s="83">
        <v>444.646003667815</v>
      </c>
      <c r="Q46" s="83">
        <v>439.626183058431</v>
      </c>
      <c r="R46" s="83">
        <v>413.480468426386</v>
      </c>
    </row>
    <row r="47" spans="1:18" ht="12.75">
      <c r="A47" s="67" t="s">
        <v>40</v>
      </c>
      <c r="B47" s="83">
        <v>1953.6957809902199</v>
      </c>
      <c r="C47" s="83">
        <v>2288.8478233291503</v>
      </c>
      <c r="D47" s="83">
        <v>2111.89737721818</v>
      </c>
      <c r="E47" s="83">
        <v>2162.80598091388</v>
      </c>
      <c r="F47" s="83">
        <v>2116.3345154428303</v>
      </c>
      <c r="G47" s="83">
        <v>2018.59035576427</v>
      </c>
      <c r="H47" s="83">
        <v>2128.6546380420996</v>
      </c>
      <c r="I47" s="83">
        <v>2180.96229229324</v>
      </c>
      <c r="J47" s="83">
        <v>2284.54450783819</v>
      </c>
      <c r="K47" s="83">
        <v>2191.18586516106</v>
      </c>
      <c r="L47" s="83">
        <v>2166.77606440916</v>
      </c>
      <c r="M47" s="83">
        <v>2434.31558179677</v>
      </c>
      <c r="N47" s="83">
        <v>2575.0220523264998</v>
      </c>
      <c r="O47" s="83">
        <v>2591.93447678557</v>
      </c>
      <c r="P47" s="83">
        <v>2490.30060804041</v>
      </c>
      <c r="Q47" s="83">
        <v>2381.73040640424</v>
      </c>
      <c r="R47" s="83">
        <v>2350.0128458474</v>
      </c>
    </row>
    <row r="48" spans="1:18" ht="12.75">
      <c r="A48" s="67" t="s">
        <v>41</v>
      </c>
      <c r="B48" s="83">
        <v>1385.43746481638</v>
      </c>
      <c r="C48" s="83">
        <v>1429.98225</v>
      </c>
      <c r="D48" s="83">
        <v>1440.99025</v>
      </c>
      <c r="E48" s="83">
        <v>1455.26172</v>
      </c>
      <c r="F48" s="83">
        <v>1437.29819939554</v>
      </c>
      <c r="G48" s="83">
        <v>1492.90860178284</v>
      </c>
      <c r="H48" s="83">
        <v>1454.77610083204</v>
      </c>
      <c r="I48" s="83">
        <v>1452.2340330749</v>
      </c>
      <c r="J48" s="83">
        <v>1654.23611127248</v>
      </c>
      <c r="K48" s="83">
        <v>1443.9074985555899</v>
      </c>
      <c r="L48" s="83">
        <v>1472.52527424113</v>
      </c>
      <c r="M48" s="83">
        <v>1657.78109675281</v>
      </c>
      <c r="N48" s="83">
        <v>1710.62707560928</v>
      </c>
      <c r="O48" s="83">
        <v>1740.61513152569</v>
      </c>
      <c r="P48" s="83">
        <v>1737.3794632955799</v>
      </c>
      <c r="Q48" s="83">
        <v>1587.13711425602</v>
      </c>
      <c r="R48" s="83">
        <v>1505.28752876145</v>
      </c>
    </row>
    <row r="49" spans="1:18" ht="12.75">
      <c r="A49" s="67" t="s">
        <v>94</v>
      </c>
      <c r="B49" s="83">
        <v>161.21098813699018</v>
      </c>
      <c r="C49" s="83">
        <v>159.064926</v>
      </c>
      <c r="D49" s="83">
        <v>159.18781599999988</v>
      </c>
      <c r="E49" s="83">
        <v>171.64394600000014</v>
      </c>
      <c r="F49" s="83">
        <v>164.97826615664007</v>
      </c>
      <c r="G49" s="83">
        <v>153.02859214587988</v>
      </c>
      <c r="H49" s="83">
        <v>166.6228637252607</v>
      </c>
      <c r="I49" s="83">
        <v>180.18480565196</v>
      </c>
      <c r="J49" s="83">
        <v>190.00094155684042</v>
      </c>
      <c r="K49" s="83">
        <v>199.35534467003026</v>
      </c>
      <c r="L49" s="83">
        <v>199.48007283056018</v>
      </c>
      <c r="M49" s="83">
        <v>203.3114344600201</v>
      </c>
      <c r="N49" s="83">
        <v>263.27125982661073</v>
      </c>
      <c r="O49" s="83">
        <v>251.34296685553022</v>
      </c>
      <c r="P49" s="83">
        <v>242.1078670712593</v>
      </c>
      <c r="Q49" s="83">
        <v>232.63711144276954</v>
      </c>
      <c r="R49" s="83">
        <v>204.16170005079016</v>
      </c>
    </row>
    <row r="50" spans="1:18" ht="12.75">
      <c r="A50" s="67" t="s">
        <v>20</v>
      </c>
      <c r="B50" s="83">
        <v>361.95472202511803</v>
      </c>
      <c r="C50" s="83">
        <v>372.01841758684805</v>
      </c>
      <c r="D50" s="83">
        <v>381.687776629777</v>
      </c>
      <c r="E50" s="83">
        <v>389.812639917334</v>
      </c>
      <c r="F50" s="83">
        <v>403.640016970418</v>
      </c>
      <c r="G50" s="83">
        <v>402.174467369354</v>
      </c>
      <c r="H50" s="83">
        <v>414.981138923558</v>
      </c>
      <c r="I50" s="83">
        <v>428.647738994579</v>
      </c>
      <c r="J50" s="83">
        <v>453.77683761592</v>
      </c>
      <c r="K50" s="83">
        <v>464.986589077404</v>
      </c>
      <c r="L50" s="83">
        <v>474.782340791081</v>
      </c>
      <c r="M50" s="83">
        <v>488.648681270358</v>
      </c>
      <c r="N50" s="83">
        <v>514.250170731797</v>
      </c>
      <c r="O50" s="83">
        <v>530.122358911734</v>
      </c>
      <c r="P50" s="83">
        <v>547.98895326412</v>
      </c>
      <c r="Q50" s="83">
        <v>550.401158994646</v>
      </c>
      <c r="R50" s="83">
        <v>565.067590640165</v>
      </c>
    </row>
    <row r="52" spans="2:18" ht="12.75">
      <c r="B52" s="48">
        <f>+B1</f>
        <v>2000</v>
      </c>
      <c r="C52" s="48">
        <f>+C1</f>
        <v>2001</v>
      </c>
      <c r="D52" s="48">
        <f>+D1</f>
        <v>2002</v>
      </c>
      <c r="E52" s="48">
        <f>+E1</f>
        <v>2003</v>
      </c>
      <c r="F52" s="48">
        <f>+F1</f>
        <v>2004</v>
      </c>
      <c r="G52" s="48">
        <f>+G1</f>
        <v>2005</v>
      </c>
      <c r="H52" s="48">
        <f>+H1</f>
        <v>2006</v>
      </c>
      <c r="I52" s="48">
        <f>+I1</f>
        <v>2007</v>
      </c>
      <c r="J52" s="48">
        <f>+J1</f>
        <v>2008</v>
      </c>
      <c r="K52" s="48">
        <f>+K1</f>
        <v>2009</v>
      </c>
      <c r="L52" s="48">
        <f>+L1</f>
        <v>2010</v>
      </c>
      <c r="M52" s="48">
        <f>+M1</f>
        <v>2011</v>
      </c>
      <c r="N52" s="48">
        <f>+N1</f>
        <v>2012</v>
      </c>
      <c r="O52" s="48">
        <f>+O1</f>
        <v>2013</v>
      </c>
      <c r="P52" s="48">
        <f>+P1</f>
        <v>2014</v>
      </c>
      <c r="Q52" s="48">
        <f>+Q1</f>
        <v>2015</v>
      </c>
      <c r="R52" s="48">
        <f>+R1</f>
        <v>2016</v>
      </c>
    </row>
    <row r="53" spans="1:18" ht="12.75">
      <c r="A53" s="67" t="s">
        <v>149</v>
      </c>
      <c r="B53" s="85">
        <f>B2/AVERAGE($B$2:$D$2)*100</f>
        <v>94.96522128358696</v>
      </c>
      <c r="C53" s="85">
        <f>C2/AVERAGE($B$2:$D$2)*100</f>
        <v>102.82128178339724</v>
      </c>
      <c r="D53" s="85">
        <f>D2/AVERAGE($B$2:$D$2)*100</f>
        <v>102.21349693301582</v>
      </c>
      <c r="E53" s="85">
        <f>E2/AVERAGE($B$2:$D$2)*100</f>
        <v>101.57634916590222</v>
      </c>
      <c r="F53" s="85">
        <f>F2/AVERAGE($B$2:$D$2)*100</f>
        <v>102.9959132190871</v>
      </c>
      <c r="G53" s="85">
        <f>G2/AVERAGE($B$2:$D$2)*100</f>
        <v>94.12436861803859</v>
      </c>
      <c r="H53" s="85">
        <f>H2/AVERAGE($B$2:$D$2)*100</f>
        <v>96.80065052812039</v>
      </c>
      <c r="I53" s="85">
        <f>I2/AVERAGE($B$2:$D$2)*100</f>
        <v>102.07297093794527</v>
      </c>
      <c r="J53" s="85">
        <f>J2/AVERAGE($B$2:$D$2)*100</f>
        <v>111.72862293425563</v>
      </c>
      <c r="K53" s="85">
        <f>K2/AVERAGE($B$2:$D$2)*100</f>
        <v>102.1015807465415</v>
      </c>
      <c r="L53" s="85">
        <f>L2/AVERAGE($B$2:$D$2)*100</f>
        <v>104.58737283226056</v>
      </c>
      <c r="M53" s="85">
        <f>M2/AVERAGE($B$2:$D$2)*100</f>
        <v>118.22202032439691</v>
      </c>
      <c r="N53" s="85">
        <f>N2/AVERAGE($B$2:$D$2)*100</f>
        <v>122.97107416837602</v>
      </c>
      <c r="O53" s="85">
        <f>O2/AVERAGE($B$2:$D$2)*100</f>
        <v>121.83281257570779</v>
      </c>
      <c r="P53" s="85">
        <f>P2/AVERAGE($B$2:$D$2)*100</f>
        <v>120.80426833724786</v>
      </c>
      <c r="Q53" s="85">
        <f>Q2/AVERAGE($B$2:$D$2)*100</f>
        <v>112.97272148680652</v>
      </c>
      <c r="R53" s="85">
        <f>R2/AVERAGE($B$2:$D$2)*100</f>
        <v>111.24560593884934</v>
      </c>
    </row>
    <row r="54" spans="1:18" ht="12.75">
      <c r="A54" s="67" t="s">
        <v>150</v>
      </c>
      <c r="B54" s="85">
        <f>B4/AVERAGE($B$4:$D$4)*100</f>
        <v>96.95500463117106</v>
      </c>
      <c r="C54" s="85">
        <f>C4/AVERAGE($B$4:$D$4)*100</f>
        <v>103.55651900085614</v>
      </c>
      <c r="D54" s="85">
        <f>D4/AVERAGE($B$4:$D$4)*100</f>
        <v>99.4884763679728</v>
      </c>
      <c r="E54" s="85">
        <f>E4/AVERAGE($B$4:$D$4)*100</f>
        <v>98.13011440955191</v>
      </c>
      <c r="F54" s="85">
        <f>F4/AVERAGE($B$4:$D$4)*100</f>
        <v>98.86127550838383</v>
      </c>
      <c r="G54" s="85">
        <f>G4/AVERAGE($B$4:$D$4)*100</f>
        <v>83.00743717676139</v>
      </c>
      <c r="H54" s="85">
        <f>H4/AVERAGE($B$4:$D$4)*100</f>
        <v>86.44590599224358</v>
      </c>
      <c r="I54" s="85">
        <f>I4/AVERAGE($B$4:$D$4)*100</f>
        <v>86.52307624886365</v>
      </c>
      <c r="J54" s="85">
        <f>J4/AVERAGE($B$4:$D$4)*100</f>
        <v>89.32008308165231</v>
      </c>
      <c r="K54" s="85">
        <f>K4/AVERAGE($B$4:$D$4)*100</f>
        <v>79.24879334282495</v>
      </c>
      <c r="L54" s="85">
        <f>L4/AVERAGE($B$4:$D$4)*100</f>
        <v>80.56617882414402</v>
      </c>
      <c r="M54" s="85">
        <f>M4/AVERAGE($B$4:$D$4)*100</f>
        <v>91.87564871640765</v>
      </c>
      <c r="N54" s="85">
        <f>N4/AVERAGE($B$4:$D$4)*100</f>
        <v>94.76540995954029</v>
      </c>
      <c r="O54" s="85">
        <f>O4/AVERAGE($B$4:$D$4)*100</f>
        <v>95.2128047707354</v>
      </c>
      <c r="P54" s="85">
        <f>P4/AVERAGE($B$4:$D$4)*100</f>
        <v>97.0466960935729</v>
      </c>
      <c r="Q54" s="85">
        <f>Q4/AVERAGE($B$4:$D$4)*100</f>
        <v>95.350949720144</v>
      </c>
      <c r="R54" s="85">
        <f>R4/AVERAGE($B$4:$D$4)*100</f>
        <v>91.07256783133104</v>
      </c>
    </row>
    <row r="55" spans="1:18" ht="12.75">
      <c r="A55" s="67" t="s">
        <v>151</v>
      </c>
      <c r="B55" s="85">
        <f>B6/AVERAGE($B$6:$D$6)*100</f>
        <v>98.39612749794917</v>
      </c>
      <c r="C55" s="85">
        <f>C6/AVERAGE($B$6:$D$6)*100</f>
        <v>101.2751375599221</v>
      </c>
      <c r="D55" s="85">
        <f>D6/AVERAGE($B$6:$D$6)*100</f>
        <v>100.3287349421287</v>
      </c>
      <c r="E55" s="85">
        <f>E6/AVERAGE($B$6:$D$6)*100</f>
        <v>102.0104513645887</v>
      </c>
      <c r="F55" s="85">
        <f>F6/AVERAGE($B$6:$D$6)*100</f>
        <v>106.83298895876962</v>
      </c>
      <c r="G55" s="85">
        <f>G6/AVERAGE($B$6:$D$6)*100</f>
        <v>97.80671483702803</v>
      </c>
      <c r="H55" s="85">
        <f>H6/AVERAGE($B$6:$D$6)*100</f>
        <v>97.73265541374175</v>
      </c>
      <c r="I55" s="85">
        <f>I6/AVERAGE($B$6:$D$6)*100</f>
        <v>101.8492097807106</v>
      </c>
      <c r="J55" s="85">
        <f>J6/AVERAGE($B$6:$D$6)*100</f>
        <v>107.83414288250532</v>
      </c>
      <c r="K55" s="85">
        <f>K6/AVERAGE($B$6:$D$6)*100</f>
        <v>99.4407295121445</v>
      </c>
      <c r="L55" s="85">
        <f>L6/AVERAGE($B$6:$D$6)*100</f>
        <v>100.8224397551298</v>
      </c>
      <c r="M55" s="85">
        <f>M6/AVERAGE($B$6:$D$6)*100</f>
        <v>109.73283609049514</v>
      </c>
      <c r="N55" s="85">
        <f>N6/AVERAGE($B$6:$D$6)*100</f>
        <v>113.5707393318741</v>
      </c>
      <c r="O55" s="85">
        <f>O6/AVERAGE($B$6:$D$6)*100</f>
        <v>118.30926541747286</v>
      </c>
      <c r="P55" s="85">
        <f>P6/AVERAGE($B$6:$D$6)*100</f>
        <v>112.51669554016397</v>
      </c>
      <c r="Q55" s="85">
        <f>Q6/AVERAGE($B$6:$D$6)*100</f>
        <v>115.12066640795993</v>
      </c>
      <c r="R55" s="85">
        <f>R6/AVERAGE($B$6:$D$6)*100</f>
        <v>110.16830655057332</v>
      </c>
    </row>
    <row r="56" spans="1:18" ht="12.75">
      <c r="A56" s="67" t="s">
        <v>152</v>
      </c>
      <c r="B56" s="85">
        <f>B8/AVERAGE($B$8:$D$8)*100</f>
        <v>99.34109920880103</v>
      </c>
      <c r="C56" s="85">
        <f>C8/AVERAGE($B$8:$D$8)*100</f>
        <v>101.50553614707059</v>
      </c>
      <c r="D56" s="85">
        <f>D8/AVERAGE($B$8:$D$8)*100</f>
        <v>99.15336464412839</v>
      </c>
      <c r="E56" s="85">
        <f>E8/AVERAGE($B$8:$D$8)*100</f>
        <v>101.46314055192664</v>
      </c>
      <c r="F56" s="85">
        <f>F8/AVERAGE($B$8:$D$8)*100</f>
        <v>105.60544349337351</v>
      </c>
      <c r="G56" s="85">
        <f>G8/AVERAGE($B$8:$D$8)*100</f>
        <v>93.01498942729896</v>
      </c>
      <c r="H56" s="85">
        <f>H8/AVERAGE($B$8:$D$8)*100</f>
        <v>91.49180550223971</v>
      </c>
      <c r="I56" s="85">
        <f>I8/AVERAGE($B$8:$D$8)*100</f>
        <v>93.15840633755597</v>
      </c>
      <c r="J56" s="85">
        <f>J8/AVERAGE($B$8:$D$8)*100</f>
        <v>94.55082635339174</v>
      </c>
      <c r="K56" s="85">
        <f>K8/AVERAGE($B$8:$D$8)*100</f>
        <v>86.27762722418534</v>
      </c>
      <c r="L56" s="85">
        <f>L8/AVERAGE($B$8:$D$8)*100</f>
        <v>87.03514975655209</v>
      </c>
      <c r="M56" s="85">
        <f>M8/AVERAGE($B$8:$D$8)*100</f>
        <v>94.87937592004921</v>
      </c>
      <c r="N56" s="85">
        <f>N8/AVERAGE($B$8:$D$8)*100</f>
        <v>98.64741844736882</v>
      </c>
      <c r="O56" s="85">
        <f>O8/AVERAGE($B$8:$D$8)*100</f>
        <v>105.53229523747277</v>
      </c>
      <c r="P56" s="85">
        <f>P8/AVERAGE($B$8:$D$8)*100</f>
        <v>98.56288202010491</v>
      </c>
      <c r="Q56" s="85">
        <f>Q8/AVERAGE($B$8:$D$8)*100</f>
        <v>104.46045832545504</v>
      </c>
      <c r="R56" s="85">
        <f>R8/AVERAGE($B$8:$D$8)*100</f>
        <v>97.83203554549858</v>
      </c>
    </row>
    <row r="57" spans="2:18" ht="12.7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12.75">
      <c r="B58" s="48">
        <f>+B1</f>
        <v>2000</v>
      </c>
      <c r="C58" s="48">
        <f>+C1</f>
        <v>2001</v>
      </c>
      <c r="D58" s="48">
        <f>+D1</f>
        <v>2002</v>
      </c>
      <c r="E58" s="48">
        <f>+E1</f>
        <v>2003</v>
      </c>
      <c r="F58" s="48">
        <f>+F1</f>
        <v>2004</v>
      </c>
      <c r="G58" s="48">
        <f>+G1</f>
        <v>2005</v>
      </c>
      <c r="H58" s="48">
        <f>+H1</f>
        <v>2006</v>
      </c>
      <c r="I58" s="48">
        <f>+I1</f>
        <v>2007</v>
      </c>
      <c r="J58" s="48">
        <f>+J1</f>
        <v>2008</v>
      </c>
      <c r="K58" s="48">
        <f>+K1</f>
        <v>2009</v>
      </c>
      <c r="L58" s="48">
        <f>+L1</f>
        <v>2010</v>
      </c>
      <c r="M58" s="48">
        <f>+M1</f>
        <v>2011</v>
      </c>
      <c r="N58" s="48">
        <f>+N1</f>
        <v>2012</v>
      </c>
      <c r="O58" s="48">
        <f>+O1</f>
        <v>2013</v>
      </c>
      <c r="P58" s="48">
        <f>+P1</f>
        <v>2014</v>
      </c>
      <c r="Q58" s="48">
        <f>+Q1</f>
        <v>2015</v>
      </c>
      <c r="R58" s="48">
        <f>+R1</f>
        <v>2016</v>
      </c>
    </row>
    <row r="59" spans="1:18" ht="12.75">
      <c r="A59" s="47" t="s">
        <v>1</v>
      </c>
      <c r="B59" s="52">
        <f>+B66/1000</f>
        <v>14338.7090701755</v>
      </c>
      <c r="C59" s="52">
        <f>+C66/1000</f>
        <v>13991.0999578259</v>
      </c>
      <c r="D59" s="52">
        <f>+D66/1000</f>
        <v>14462.426928618</v>
      </c>
      <c r="E59" s="52">
        <f>+E66/1000</f>
        <v>14561.336137123199</v>
      </c>
      <c r="F59" s="52">
        <f>+F66/1000</f>
        <v>15334.95251</v>
      </c>
      <c r="G59" s="52">
        <f>+G66/1000</f>
        <v>13234.06315</v>
      </c>
      <c r="H59" s="52">
        <f>+H66/1000</f>
        <v>13011.686315488201</v>
      </c>
      <c r="I59" s="52">
        <f>+I66/1000</f>
        <v>13962.72827</v>
      </c>
      <c r="J59" s="52">
        <f>+J66/1000</f>
        <v>14450.561602558899</v>
      </c>
      <c r="K59" s="52">
        <f>+K66/1000</f>
        <v>12694.73336</v>
      </c>
      <c r="L59" s="52">
        <f>+L66/1000</f>
        <v>12858.185347926401</v>
      </c>
      <c r="M59" s="52">
        <f>+M66/1000</f>
        <v>14663.8795798649</v>
      </c>
      <c r="N59" s="52">
        <f>+N66/1000</f>
        <v>14176.5089911227</v>
      </c>
      <c r="O59" s="52">
        <f>+O66/1000</f>
        <v>14487.3479121734</v>
      </c>
      <c r="P59" s="52">
        <f aca="true" t="shared" si="10" ref="P59:Q65">+P66/1000</f>
        <v>14063.7901852997</v>
      </c>
      <c r="Q59" s="52">
        <f t="shared" si="10"/>
        <v>14063.7901852997</v>
      </c>
      <c r="R59" s="52">
        <f>+R66/1000</f>
        <v>14043.3771643693</v>
      </c>
    </row>
    <row r="60" spans="1:18" ht="12.75">
      <c r="A60" s="54" t="s">
        <v>6</v>
      </c>
      <c r="B60" s="52">
        <f>+B67/1000</f>
        <v>1882.3753918616699</v>
      </c>
      <c r="C60" s="52">
        <f>+C67/1000</f>
        <v>2047.431</v>
      </c>
      <c r="D60" s="52">
        <f>+D67/1000</f>
        <v>2035.96975</v>
      </c>
      <c r="E60" s="52">
        <f>+E67/1000</f>
        <v>1810.65203</v>
      </c>
      <c r="F60" s="52">
        <f>+F67/1000</f>
        <v>1690.71925</v>
      </c>
      <c r="G60" s="52">
        <f>+G67/1000</f>
        <v>1577.39498</v>
      </c>
      <c r="H60" s="52">
        <f>+H67/1000</f>
        <v>1573.53096</v>
      </c>
      <c r="I60" s="52">
        <f>+I67/1000</f>
        <v>1662.54976</v>
      </c>
      <c r="J60" s="52">
        <f>+J67/1000</f>
        <v>1808.59769</v>
      </c>
      <c r="K60" s="52">
        <f>+K67/1000</f>
        <v>1656.1490700000002</v>
      </c>
      <c r="L60" s="52">
        <f>+L67/1000</f>
        <v>1737.3003744300001</v>
      </c>
      <c r="M60" s="52">
        <f>+M67/1000</f>
        <v>1761.75793</v>
      </c>
      <c r="N60" s="52">
        <f>+N67/1000</f>
        <v>1643.3015</v>
      </c>
      <c r="O60" s="52">
        <f>+O67/1000</f>
        <v>1709.48659</v>
      </c>
      <c r="P60" s="52">
        <f t="shared" si="10"/>
        <v>1593.30144</v>
      </c>
      <c r="Q60" s="52">
        <f t="shared" si="10"/>
        <v>1593.30144</v>
      </c>
      <c r="R60" s="52">
        <f>+R67/1000</f>
        <v>1311.34529</v>
      </c>
    </row>
    <row r="61" spans="1:18" ht="12.75">
      <c r="A61" s="47" t="s">
        <v>7</v>
      </c>
      <c r="B61" s="52">
        <f>+B68/1000</f>
        <v>11034.595507001599</v>
      </c>
      <c r="C61" s="52">
        <f>+C68/1000</f>
        <v>11788.416945</v>
      </c>
      <c r="D61" s="52">
        <f>+D68/1000</f>
        <v>11632.28169</v>
      </c>
      <c r="E61" s="52">
        <f>+E68/1000</f>
        <v>11721.360937000001</v>
      </c>
      <c r="F61" s="52">
        <f>+F68/1000</f>
        <v>13436.857554</v>
      </c>
      <c r="G61" s="52">
        <f>+G68/1000</f>
        <v>11902.3812141634</v>
      </c>
      <c r="H61" s="52">
        <f>+H68/1000</f>
        <v>11461.488799</v>
      </c>
      <c r="I61" s="52">
        <f>+I68/1000</f>
        <v>11273.9669908623</v>
      </c>
      <c r="J61" s="52">
        <f>+J68/1000</f>
        <v>12098.5013009632</v>
      </c>
      <c r="K61" s="52">
        <f>+K68/1000</f>
        <v>10794.347729000001</v>
      </c>
      <c r="L61" s="52">
        <f>+L68/1000</f>
        <v>11028.996469363</v>
      </c>
      <c r="M61" s="52">
        <f>+M68/1000</f>
        <v>11042.9644855409</v>
      </c>
      <c r="N61" s="52">
        <f>+N68/1000</f>
        <v>11541.4618471908</v>
      </c>
      <c r="O61" s="52">
        <f>+O68/1000</f>
        <v>13112.2612248937</v>
      </c>
      <c r="P61" s="52">
        <f t="shared" si="10"/>
        <v>11233.824519629401</v>
      </c>
      <c r="Q61" s="52">
        <f t="shared" si="10"/>
        <v>11233.824519629401</v>
      </c>
      <c r="R61" s="52">
        <f>+R68/1000</f>
        <v>13021.3268105308</v>
      </c>
    </row>
    <row r="62" spans="1:18" ht="12.75">
      <c r="A62" s="49" t="s">
        <v>40</v>
      </c>
      <c r="B62" s="52">
        <f>+B69/1000</f>
        <v>8850.224199419501</v>
      </c>
      <c r="C62" s="52">
        <f>+C69/1000</f>
        <v>9681.604080000001</v>
      </c>
      <c r="D62" s="52">
        <f>+D69/1000</f>
        <v>9036.74669</v>
      </c>
      <c r="E62" s="52">
        <f>+E69/1000</f>
        <v>9386.370640000001</v>
      </c>
      <c r="F62" s="52">
        <f>+F69/1000</f>
        <v>9189.60943</v>
      </c>
      <c r="G62" s="52">
        <f>+G69/1000</f>
        <v>8626.80392</v>
      </c>
      <c r="H62" s="52">
        <f>+H69/1000</f>
        <v>8926.004289999999</v>
      </c>
      <c r="I62" s="52">
        <f>+I69/1000</f>
        <v>9340.86128</v>
      </c>
      <c r="J62" s="52">
        <f>+J69/1000</f>
        <v>9616.63347</v>
      </c>
      <c r="K62" s="52">
        <f>+K69/1000</f>
        <v>9235.79876</v>
      </c>
      <c r="L62" s="52">
        <f>+L69/1000</f>
        <v>9128.193042509209</v>
      </c>
      <c r="M62" s="52">
        <f>+M69/1000</f>
        <v>10133.331784721498</v>
      </c>
      <c r="N62" s="52">
        <f>+N69/1000</f>
        <v>10684.6438284989</v>
      </c>
      <c r="O62" s="52">
        <f>+O69/1000</f>
        <v>10698.7466777991</v>
      </c>
      <c r="P62" s="52">
        <f t="shared" si="10"/>
        <v>10288.9735720912</v>
      </c>
      <c r="Q62" s="52">
        <f t="shared" si="10"/>
        <v>10288.9735720912</v>
      </c>
      <c r="R62" s="52">
        <f>+R69/1000</f>
        <v>9967.64572289392</v>
      </c>
    </row>
    <row r="63" spans="1:18" ht="12.75">
      <c r="A63" s="49" t="s">
        <v>41</v>
      </c>
      <c r="B63" s="52">
        <f>+B70/1000</f>
        <v>4230.02318891477</v>
      </c>
      <c r="C63" s="52">
        <f>+C70/1000</f>
        <v>4398.73674</v>
      </c>
      <c r="D63" s="52">
        <f>+D70/1000</f>
        <v>4395.35774</v>
      </c>
      <c r="E63" s="52">
        <f>+E70/1000</f>
        <v>4461.70424</v>
      </c>
      <c r="F63" s="52">
        <f>+F70/1000</f>
        <v>4437.48732</v>
      </c>
      <c r="G63" s="52">
        <f>+G70/1000</f>
        <v>4528.68596</v>
      </c>
      <c r="H63" s="52">
        <f>+H70/1000</f>
        <v>4442.8161900000005</v>
      </c>
      <c r="I63" s="52">
        <f>+I70/1000</f>
        <v>4485.96284</v>
      </c>
      <c r="J63" s="52">
        <f>+J70/1000</f>
        <v>5115.16745</v>
      </c>
      <c r="K63" s="52">
        <f>+K70/1000</f>
        <v>4541.9572</v>
      </c>
      <c r="L63" s="52">
        <f>+L70/1000</f>
        <v>4496.89948276096</v>
      </c>
      <c r="M63" s="52">
        <f>+M70/1000</f>
        <v>4992.37027259232</v>
      </c>
      <c r="N63" s="52">
        <f>+N70/1000</f>
        <v>5141.7152755548705</v>
      </c>
      <c r="O63" s="52">
        <f>+O70/1000</f>
        <v>5239.3456802377805</v>
      </c>
      <c r="P63" s="52">
        <f t="shared" si="10"/>
        <v>5256.91334457382</v>
      </c>
      <c r="Q63" s="52">
        <f t="shared" si="10"/>
        <v>5256.91334457382</v>
      </c>
      <c r="R63" s="52">
        <f>+R70/1000</f>
        <v>4929.42796766525</v>
      </c>
    </row>
    <row r="64" spans="1:18" ht="12.75">
      <c r="A64" s="49" t="s">
        <v>94</v>
      </c>
      <c r="B64" s="52">
        <f>+B71/1000</f>
        <v>970.2995966471303</v>
      </c>
      <c r="C64" s="52">
        <f>+C71/1000</f>
        <v>943.9036099999994</v>
      </c>
      <c r="D64" s="52">
        <f>+D71/1000</f>
        <v>942.9196300000008</v>
      </c>
      <c r="E64" s="52">
        <f>+E71/1000</f>
        <v>1015.9987599999997</v>
      </c>
      <c r="F64" s="52">
        <f>+F71/1000</f>
        <v>974.46658</v>
      </c>
      <c r="G64" s="52">
        <f>+G71/1000</f>
        <v>904.3949099999992</v>
      </c>
      <c r="H64" s="52">
        <f>+H71/1000</f>
        <v>983.4799400000004</v>
      </c>
      <c r="I64" s="52">
        <f>+I71/1000</f>
        <v>1068.6025500000007</v>
      </c>
      <c r="J64" s="52">
        <f>+J71/1000</f>
        <v>1124.808975999999</v>
      </c>
      <c r="K64" s="52">
        <f>+K71/1000</f>
        <v>1182.9600239999993</v>
      </c>
      <c r="L64" s="52">
        <f>+L71/1000</f>
        <v>1186.0470435018296</v>
      </c>
      <c r="M64" s="52">
        <f>+M71/1000</f>
        <v>1211.171613623581</v>
      </c>
      <c r="N64" s="52">
        <f>+N71/1000</f>
        <v>1564.45115789413</v>
      </c>
      <c r="O64" s="52">
        <f>+O71/1000</f>
        <v>1495.360257050219</v>
      </c>
      <c r="P64" s="52">
        <f t="shared" si="10"/>
        <v>1447.409889967082</v>
      </c>
      <c r="Q64" s="52">
        <f t="shared" si="10"/>
        <v>1447.409889967082</v>
      </c>
      <c r="R64" s="52">
        <f>+R71/1000</f>
        <v>1393.27277222013</v>
      </c>
    </row>
    <row r="65" spans="1:18" ht="12.75">
      <c r="A65" s="49" t="s">
        <v>20</v>
      </c>
      <c r="B65" s="52">
        <f>+B72/1000</f>
        <v>5651.497230974106</v>
      </c>
      <c r="C65" s="52">
        <f>+C72/1000</f>
        <v>5480.485927940121</v>
      </c>
      <c r="D65" s="52">
        <f>+D72/1000</f>
        <v>5374.32276180511</v>
      </c>
      <c r="E65" s="52">
        <f>+E72/1000</f>
        <v>5725.170371799841</v>
      </c>
      <c r="F65" s="52">
        <f>+F72/1000</f>
        <v>5919.9669622991905</v>
      </c>
      <c r="G65" s="52">
        <f>+G72/1000</f>
        <v>5902.71380647902</v>
      </c>
      <c r="H65" s="52">
        <f>+H72/1000</f>
        <v>6242.08796201095</v>
      </c>
      <c r="I65" s="52">
        <f>+I72/1000</f>
        <v>6810.971874144106</v>
      </c>
      <c r="J65" s="52">
        <f>+J72/1000</f>
        <v>7247.571230900281</v>
      </c>
      <c r="K65" s="52">
        <f>+K72/1000</f>
        <v>7350.294950260905</v>
      </c>
      <c r="L65" s="52">
        <f>+L72/1000</f>
        <v>7680.01488159363</v>
      </c>
      <c r="M65" s="52">
        <f>+M72/1000</f>
        <v>8562.482120227949</v>
      </c>
      <c r="N65" s="52">
        <f>+N72/1000</f>
        <v>9447.44322094731</v>
      </c>
      <c r="O65" s="52">
        <f>+O72/1000</f>
        <v>9717.415657845851</v>
      </c>
      <c r="P65" s="52">
        <f t="shared" si="10"/>
        <v>9724.99109646708</v>
      </c>
      <c r="Q65" s="52">
        <f t="shared" si="10"/>
        <v>9724.99109646708</v>
      </c>
      <c r="R65" s="52">
        <f>+R72/1000</f>
        <v>9771.63889</v>
      </c>
    </row>
    <row r="66" spans="2:18" ht="12.75">
      <c r="B66" s="49">
        <v>14338709.0701755</v>
      </c>
      <c r="C66" s="49">
        <v>13991099.9578259</v>
      </c>
      <c r="D66" s="49">
        <v>14462426.928618</v>
      </c>
      <c r="E66" s="49">
        <v>14561336.1371232</v>
      </c>
      <c r="F66" s="49">
        <v>15334952.51</v>
      </c>
      <c r="G66" s="49">
        <v>13234063.15</v>
      </c>
      <c r="H66" s="49">
        <v>13011686.3154882</v>
      </c>
      <c r="I66" s="49">
        <v>13962728.27</v>
      </c>
      <c r="J66" s="49">
        <v>14450561.6025589</v>
      </c>
      <c r="K66" s="49">
        <v>12694733.36</v>
      </c>
      <c r="L66" s="49">
        <v>12858185.3479264</v>
      </c>
      <c r="M66" s="49">
        <v>14663879.5798649</v>
      </c>
      <c r="N66" s="49">
        <v>14176508.9911227</v>
      </c>
      <c r="O66" s="49">
        <v>14487347.9121734</v>
      </c>
      <c r="P66" s="49">
        <v>14063790.1852997</v>
      </c>
      <c r="Q66" s="49">
        <v>14063790.1852997</v>
      </c>
      <c r="R66" s="49">
        <v>14043377.1643693</v>
      </c>
    </row>
    <row r="67" spans="2:18" ht="13.5" customHeight="1">
      <c r="B67" s="49">
        <v>1882375.39186167</v>
      </c>
      <c r="C67" s="49">
        <v>2047431</v>
      </c>
      <c r="D67" s="49">
        <v>2035969.75</v>
      </c>
      <c r="E67" s="49">
        <v>1810652.03</v>
      </c>
      <c r="F67" s="49">
        <v>1690719.25</v>
      </c>
      <c r="G67" s="49">
        <v>1577394.98</v>
      </c>
      <c r="H67" s="49">
        <v>1573530.96</v>
      </c>
      <c r="I67" s="49">
        <v>1662549.76</v>
      </c>
      <c r="J67" s="49">
        <v>1808597.69</v>
      </c>
      <c r="K67" s="49">
        <v>1656149.07</v>
      </c>
      <c r="L67" s="49">
        <v>1737300.37443</v>
      </c>
      <c r="M67" s="49">
        <v>1761757.93</v>
      </c>
      <c r="N67" s="49">
        <v>1643301.5</v>
      </c>
      <c r="O67" s="49">
        <v>1709486.59</v>
      </c>
      <c r="P67" s="49">
        <v>1593301.44</v>
      </c>
      <c r="Q67" s="49">
        <v>1593301.44</v>
      </c>
      <c r="R67" s="49">
        <v>1311345.29</v>
      </c>
    </row>
    <row r="68" spans="2:18" ht="13.5" customHeight="1">
      <c r="B68" s="49">
        <v>11034595.5070016</v>
      </c>
      <c r="C68" s="49">
        <v>11788416.945</v>
      </c>
      <c r="D68" s="49">
        <v>11632281.69</v>
      </c>
      <c r="E68" s="49">
        <v>11721360.937</v>
      </c>
      <c r="F68" s="49">
        <v>13436857.554</v>
      </c>
      <c r="G68" s="49">
        <v>11902381.2141634</v>
      </c>
      <c r="H68" s="49">
        <v>11461488.799</v>
      </c>
      <c r="I68" s="49">
        <v>11273966.9908623</v>
      </c>
      <c r="J68" s="49">
        <v>12098501.3009632</v>
      </c>
      <c r="K68" s="49">
        <v>10794347.729</v>
      </c>
      <c r="L68" s="49">
        <v>11028996.469363</v>
      </c>
      <c r="M68" s="49">
        <v>11042964.4855409</v>
      </c>
      <c r="N68" s="49">
        <v>11541461.8471908</v>
      </c>
      <c r="O68" s="49">
        <v>13112261.2248937</v>
      </c>
      <c r="P68" s="49">
        <v>11233824.5196294</v>
      </c>
      <c r="Q68" s="49">
        <v>11233824.5196294</v>
      </c>
      <c r="R68" s="49">
        <v>13021326.8105308</v>
      </c>
    </row>
    <row r="69" spans="2:18" ht="13.5" customHeight="1">
      <c r="B69" s="49">
        <v>8850224.1994195</v>
      </c>
      <c r="C69" s="49">
        <v>9681604.08</v>
      </c>
      <c r="D69" s="49">
        <v>9036746.69</v>
      </c>
      <c r="E69" s="49">
        <v>9386370.64</v>
      </c>
      <c r="F69" s="49">
        <v>9189609.43</v>
      </c>
      <c r="G69" s="49">
        <v>8626803.92</v>
      </c>
      <c r="H69" s="49">
        <v>8926004.29</v>
      </c>
      <c r="I69" s="49">
        <v>9340861.28</v>
      </c>
      <c r="J69" s="49">
        <v>9616633.47</v>
      </c>
      <c r="K69" s="49">
        <v>9235798.76</v>
      </c>
      <c r="L69" s="49">
        <v>9128193.04250921</v>
      </c>
      <c r="M69" s="49">
        <v>10133331.7847215</v>
      </c>
      <c r="N69" s="49">
        <v>10684643.8284989</v>
      </c>
      <c r="O69" s="49">
        <v>10698746.6777991</v>
      </c>
      <c r="P69" s="49">
        <v>10288973.5720912</v>
      </c>
      <c r="Q69" s="49">
        <v>10288973.5720912</v>
      </c>
      <c r="R69" s="49">
        <v>9967645.72289392</v>
      </c>
    </row>
    <row r="70" spans="2:18" ht="13.5" customHeight="1">
      <c r="B70" s="49">
        <v>4230023.18891477</v>
      </c>
      <c r="C70" s="49">
        <v>4398736.74</v>
      </c>
      <c r="D70" s="49">
        <v>4395357.74</v>
      </c>
      <c r="E70" s="49">
        <v>4461704.24</v>
      </c>
      <c r="F70" s="49">
        <v>4437487.32</v>
      </c>
      <c r="G70" s="49">
        <v>4528685.96</v>
      </c>
      <c r="H70" s="49">
        <v>4442816.19</v>
      </c>
      <c r="I70" s="49">
        <v>4485962.84</v>
      </c>
      <c r="J70" s="49">
        <v>5115167.45</v>
      </c>
      <c r="K70" s="49">
        <v>4541957.2</v>
      </c>
      <c r="L70" s="49">
        <v>4496899.48276096</v>
      </c>
      <c r="M70" s="49">
        <v>4992370.27259232</v>
      </c>
      <c r="N70" s="49">
        <v>5141715.27555487</v>
      </c>
      <c r="O70" s="49">
        <v>5239345.68023778</v>
      </c>
      <c r="P70" s="49">
        <v>5256913.34457382</v>
      </c>
      <c r="Q70" s="49">
        <v>5256913.34457382</v>
      </c>
      <c r="R70" s="49">
        <v>4929427.96766525</v>
      </c>
    </row>
    <row r="71" spans="2:18" ht="13.5" customHeight="1">
      <c r="B71" s="49">
        <v>970299.5966471303</v>
      </c>
      <c r="C71" s="49">
        <v>943903.6099999994</v>
      </c>
      <c r="D71" s="49">
        <v>942919.6300000008</v>
      </c>
      <c r="E71" s="49">
        <v>1015998.7599999998</v>
      </c>
      <c r="F71" s="49">
        <v>974466.5800000001</v>
      </c>
      <c r="G71" s="49">
        <v>904394.9099999992</v>
      </c>
      <c r="H71" s="49">
        <v>983479.9400000004</v>
      </c>
      <c r="I71" s="49">
        <v>1068602.5500000007</v>
      </c>
      <c r="J71" s="49">
        <v>1124808.9759999989</v>
      </c>
      <c r="K71" s="49">
        <v>1182960.0239999993</v>
      </c>
      <c r="L71" s="49">
        <v>1186047.0435018297</v>
      </c>
      <c r="M71" s="49">
        <v>1211171.613623581</v>
      </c>
      <c r="N71" s="49">
        <v>1564451.1578941299</v>
      </c>
      <c r="O71" s="49">
        <v>1495360.257050219</v>
      </c>
      <c r="P71" s="49">
        <v>1447409.889967082</v>
      </c>
      <c r="Q71" s="49">
        <v>1447409.889967082</v>
      </c>
      <c r="R71" s="49">
        <v>1393272.77222013</v>
      </c>
    </row>
    <row r="72" spans="2:18" ht="13.5" customHeight="1">
      <c r="B72" s="49">
        <v>5651497.230974106</v>
      </c>
      <c r="C72" s="49">
        <v>5480485.927940121</v>
      </c>
      <c r="D72" s="49">
        <v>5374322.76180511</v>
      </c>
      <c r="E72" s="49">
        <v>5725170.371799841</v>
      </c>
      <c r="F72" s="49">
        <v>5919966.96229919</v>
      </c>
      <c r="G72" s="49">
        <v>5902713.80647902</v>
      </c>
      <c r="H72" s="49">
        <v>6242087.96201095</v>
      </c>
      <c r="I72" s="49">
        <v>6810971.874144105</v>
      </c>
      <c r="J72" s="49">
        <v>7247571.230900281</v>
      </c>
      <c r="K72" s="49">
        <v>7350294.950260906</v>
      </c>
      <c r="L72" s="49">
        <v>7680014.88159363</v>
      </c>
      <c r="M72" s="49">
        <v>8562482.12022795</v>
      </c>
      <c r="N72" s="49">
        <v>9447443.22094731</v>
      </c>
      <c r="O72" s="49">
        <v>9717415.657845851</v>
      </c>
      <c r="P72" s="49">
        <v>9724991.09646708</v>
      </c>
      <c r="Q72" s="49">
        <v>9724991.09646708</v>
      </c>
      <c r="R72" s="49">
        <v>9771638.89</v>
      </c>
    </row>
    <row r="73" ht="13.5" customHeight="1"/>
    <row r="75" spans="1:15" ht="15">
      <c r="A75" s="56" t="s">
        <v>277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23" ht="12.75">
      <c r="A76" s="28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W76"/>
    </row>
    <row r="77" spans="1:23" ht="12.75">
      <c r="A77" s="30"/>
      <c r="B77" s="30" t="s">
        <v>23</v>
      </c>
      <c r="C77" s="30" t="s">
        <v>171</v>
      </c>
      <c r="D77" s="30" t="s">
        <v>170</v>
      </c>
      <c r="E77" s="30" t="s">
        <v>169</v>
      </c>
      <c r="F77" s="30" t="s">
        <v>168</v>
      </c>
      <c r="G77" s="30" t="s">
        <v>167</v>
      </c>
      <c r="H77" s="30" t="s">
        <v>166</v>
      </c>
      <c r="I77" s="30" t="s">
        <v>165</v>
      </c>
      <c r="J77" s="30" t="s">
        <v>164</v>
      </c>
      <c r="K77" s="30" t="s">
        <v>163</v>
      </c>
      <c r="L77" s="30" t="s">
        <v>162</v>
      </c>
      <c r="M77" s="30" t="s">
        <v>161</v>
      </c>
      <c r="N77" s="30" t="s">
        <v>160</v>
      </c>
      <c r="O77" s="30" t="s">
        <v>159</v>
      </c>
      <c r="P77" s="30" t="s">
        <v>157</v>
      </c>
      <c r="Q77" s="30" t="s">
        <v>156</v>
      </c>
      <c r="R77" s="30" t="s">
        <v>155</v>
      </c>
      <c r="S77" s="30" t="s">
        <v>158</v>
      </c>
      <c r="T77" s="30" t="s">
        <v>24</v>
      </c>
      <c r="U77" s="30" t="s">
        <v>154</v>
      </c>
      <c r="V77" s="30" t="s">
        <v>153</v>
      </c>
      <c r="W77"/>
    </row>
    <row r="78" spans="1:23" ht="12.75">
      <c r="A78" s="32" t="s">
        <v>1</v>
      </c>
      <c r="B78" s="23">
        <f>+B126/1000</f>
        <v>13562.320560493801</v>
      </c>
      <c r="C78" s="23">
        <f aca="true" t="shared" si="11" ref="C78:V78">+C126/1000</f>
        <v>389.01702605225404</v>
      </c>
      <c r="D78" s="23">
        <f t="shared" si="11"/>
        <v>1311.44569378227</v>
      </c>
      <c r="E78" s="23">
        <f t="shared" si="11"/>
        <v>537.635753547793</v>
      </c>
      <c r="F78" s="23">
        <f t="shared" si="11"/>
        <v>308.18116653614896</v>
      </c>
      <c r="G78" s="23">
        <f t="shared" si="11"/>
        <v>1608.97505580383</v>
      </c>
      <c r="H78" s="23">
        <f t="shared" si="11"/>
        <v>1411.6097720743599</v>
      </c>
      <c r="I78" s="23">
        <f t="shared" si="11"/>
        <v>144.492139408014</v>
      </c>
      <c r="J78" s="23">
        <f t="shared" si="11"/>
        <v>519.248320253883</v>
      </c>
      <c r="K78" s="23">
        <f t="shared" si="11"/>
        <v>942.255533559103</v>
      </c>
      <c r="L78" s="23">
        <f t="shared" si="11"/>
        <v>350.548450375622</v>
      </c>
      <c r="M78" s="23">
        <f t="shared" si="11"/>
        <v>212.406975465742</v>
      </c>
      <c r="N78" s="23">
        <f t="shared" si="11"/>
        <v>396.13443067851597</v>
      </c>
      <c r="O78" s="23">
        <f t="shared" si="11"/>
        <v>1496.69036726152</v>
      </c>
      <c r="P78" s="23">
        <f t="shared" si="11"/>
        <v>245.680399572697</v>
      </c>
      <c r="Q78" s="23">
        <f t="shared" si="11"/>
        <v>1393.98944371063</v>
      </c>
      <c r="R78" s="23">
        <f t="shared" si="11"/>
        <v>55.983913930616104</v>
      </c>
      <c r="S78" s="23">
        <f t="shared" si="11"/>
        <v>1035.8519975801898</v>
      </c>
      <c r="T78" s="23">
        <f t="shared" si="11"/>
        <v>364.54236673210397</v>
      </c>
      <c r="U78" s="23">
        <f>+U126/1000</f>
        <v>2.07950472287304</v>
      </c>
      <c r="V78" s="23">
        <f t="shared" si="11"/>
        <v>835.552249445636</v>
      </c>
      <c r="W78"/>
    </row>
    <row r="79" spans="1:23" ht="12.75">
      <c r="A79" s="32" t="s">
        <v>6</v>
      </c>
      <c r="B79" s="23">
        <f>+B158/1000</f>
        <v>1355.37048</v>
      </c>
      <c r="C79" s="23">
        <f aca="true" t="shared" si="12" ref="C79:V79">+C158/1000</f>
        <v>126.45929</v>
      </c>
      <c r="D79" s="23">
        <f t="shared" si="12"/>
        <v>25.933130000000002</v>
      </c>
      <c r="E79" s="23">
        <f t="shared" si="12"/>
        <v>14.846350000000001</v>
      </c>
      <c r="F79" s="23">
        <f t="shared" si="12"/>
        <v>10.28519</v>
      </c>
      <c r="G79" s="23">
        <f t="shared" si="12"/>
        <v>18.84301</v>
      </c>
      <c r="H79" s="23">
        <f t="shared" si="12"/>
        <v>73.10275</v>
      </c>
      <c r="I79" s="23">
        <f t="shared" si="12"/>
        <v>4.685350000000001</v>
      </c>
      <c r="J79" s="23">
        <f t="shared" si="12"/>
        <v>19.193</v>
      </c>
      <c r="K79" s="23">
        <f t="shared" si="12"/>
        <v>77.901</v>
      </c>
      <c r="L79" s="23">
        <f t="shared" si="12"/>
        <v>17.81562</v>
      </c>
      <c r="M79" s="23">
        <f t="shared" si="12"/>
        <v>25.58314</v>
      </c>
      <c r="N79" s="23">
        <f t="shared" si="12"/>
        <v>45.23903</v>
      </c>
      <c r="O79" s="23">
        <f t="shared" si="12"/>
        <v>212.35360999999997</v>
      </c>
      <c r="P79" s="23">
        <f t="shared" si="12"/>
        <v>18.50431</v>
      </c>
      <c r="Q79" s="23">
        <f t="shared" si="12"/>
        <v>57.454809999999995</v>
      </c>
      <c r="R79" s="23">
        <f t="shared" si="12"/>
        <v>80.87027</v>
      </c>
      <c r="S79" s="23">
        <f t="shared" si="12"/>
        <v>447.24804</v>
      </c>
      <c r="T79" s="23">
        <f t="shared" si="12"/>
        <v>1.7160799999999998</v>
      </c>
      <c r="U79" s="23">
        <f>+U158/1000</f>
        <v>1.7160799999999998</v>
      </c>
      <c r="V79" s="23">
        <f t="shared" si="12"/>
        <v>75.62042</v>
      </c>
      <c r="W79"/>
    </row>
    <row r="80" spans="1:23" ht="12.75">
      <c r="A80" s="32" t="s">
        <v>7</v>
      </c>
      <c r="B80" s="23">
        <f>+B159/1000</f>
        <v>12141.9825133661</v>
      </c>
      <c r="C80" s="23">
        <f aca="true" t="shared" si="13" ref="C80:V80">+C159/1000</f>
        <v>229.95990274569</v>
      </c>
      <c r="D80" s="23">
        <f t="shared" si="13"/>
        <v>1490.94039577916</v>
      </c>
      <c r="E80" s="23">
        <f t="shared" si="13"/>
        <v>690.186334777665</v>
      </c>
      <c r="F80" s="23">
        <f t="shared" si="13"/>
        <v>131.65717380104</v>
      </c>
      <c r="G80" s="23">
        <f t="shared" si="13"/>
        <v>1531.13032418937</v>
      </c>
      <c r="H80" s="23">
        <f t="shared" si="13"/>
        <v>730.237470883264</v>
      </c>
      <c r="I80" s="23">
        <f t="shared" si="13"/>
        <v>48.5621874975008</v>
      </c>
      <c r="J80" s="23">
        <f t="shared" si="13"/>
        <v>273.717372182818</v>
      </c>
      <c r="K80" s="23">
        <f t="shared" si="13"/>
        <v>603.619426974526</v>
      </c>
      <c r="L80" s="23">
        <f t="shared" si="13"/>
        <v>124.806676236332</v>
      </c>
      <c r="M80" s="23">
        <f t="shared" si="13"/>
        <v>110.690274592986</v>
      </c>
      <c r="N80" s="23">
        <f t="shared" si="13"/>
        <v>1357.09851703895</v>
      </c>
      <c r="O80" s="23">
        <f t="shared" si="13"/>
        <v>1231.28002645248</v>
      </c>
      <c r="P80" s="23">
        <f t="shared" si="13"/>
        <v>274.61083339798</v>
      </c>
      <c r="Q80" s="23">
        <f t="shared" si="13"/>
        <v>1298.65602522875</v>
      </c>
      <c r="R80" s="23">
        <f t="shared" si="13"/>
        <v>687.437186171585</v>
      </c>
      <c r="S80" s="23">
        <f t="shared" si="13"/>
        <v>413.480468426386</v>
      </c>
      <c r="T80" s="23">
        <f t="shared" si="13"/>
        <v>51.6090684560846</v>
      </c>
      <c r="U80" s="23">
        <f>+U159/1000</f>
        <v>4.03754207447129</v>
      </c>
      <c r="V80" s="23">
        <f t="shared" si="13"/>
        <v>858.265306459022</v>
      </c>
      <c r="W80"/>
    </row>
    <row r="81" spans="1:23" ht="12.75">
      <c r="A81" s="32" t="s">
        <v>40</v>
      </c>
      <c r="B81" s="23">
        <f>+B182/1000</f>
        <v>9649.211047235369</v>
      </c>
      <c r="C81" s="23">
        <f aca="true" t="shared" si="14" ref="C81:V81">+C182/1000</f>
        <v>327.115222141437</v>
      </c>
      <c r="D81" s="23">
        <f t="shared" si="14"/>
        <v>295.911874348354</v>
      </c>
      <c r="E81" s="23">
        <f t="shared" si="14"/>
        <v>167.798345063991</v>
      </c>
      <c r="F81" s="23">
        <f t="shared" si="14"/>
        <v>110.292783315776</v>
      </c>
      <c r="G81" s="23">
        <f t="shared" si="14"/>
        <v>156.85824128647</v>
      </c>
      <c r="H81" s="23">
        <f t="shared" si="14"/>
        <v>388.079184818301</v>
      </c>
      <c r="I81" s="23">
        <f t="shared" si="14"/>
        <v>142.929345227481</v>
      </c>
      <c r="J81" s="23">
        <f t="shared" si="14"/>
        <v>209.02376232278198</v>
      </c>
      <c r="K81" s="23">
        <f t="shared" si="14"/>
        <v>357.57469738555</v>
      </c>
      <c r="L81" s="23">
        <f t="shared" si="14"/>
        <v>295.79842570498204</v>
      </c>
      <c r="M81" s="23">
        <f t="shared" si="14"/>
        <v>200.74331591478602</v>
      </c>
      <c r="N81" s="23">
        <f t="shared" si="14"/>
        <v>333.79974187624</v>
      </c>
      <c r="O81" s="23">
        <f t="shared" si="14"/>
        <v>1435.28496706193</v>
      </c>
      <c r="P81" s="23">
        <f t="shared" si="14"/>
        <v>206.913793773376</v>
      </c>
      <c r="Q81" s="23">
        <f t="shared" si="14"/>
        <v>1469.3616774233</v>
      </c>
      <c r="R81" s="23">
        <f t="shared" si="14"/>
        <v>151.099382494255</v>
      </c>
      <c r="S81" s="23">
        <f t="shared" si="14"/>
        <v>2350.0128458474</v>
      </c>
      <c r="T81" s="23">
        <f t="shared" si="14"/>
        <v>58.3399509496057</v>
      </c>
      <c r="U81" s="23">
        <f>+U182/1000</f>
        <v>25.146081006350702</v>
      </c>
      <c r="V81" s="23">
        <f t="shared" si="14"/>
        <v>967.127409272993</v>
      </c>
      <c r="W81"/>
    </row>
    <row r="82" spans="1:23" ht="12.75">
      <c r="A82" s="32" t="s">
        <v>41</v>
      </c>
      <c r="B82" s="23">
        <f>+B187/1000</f>
        <v>4589.02953170659</v>
      </c>
      <c r="C82" s="23">
        <f aca="true" t="shared" si="15" ref="C82:V82">+C187/1000</f>
        <v>347.97863550011596</v>
      </c>
      <c r="D82" s="23">
        <f t="shared" si="15"/>
        <v>90.18927869664029</v>
      </c>
      <c r="E82" s="23">
        <f t="shared" si="15"/>
        <v>38.5160443183243</v>
      </c>
      <c r="F82" s="23">
        <f t="shared" si="15"/>
        <v>28.7487501666237</v>
      </c>
      <c r="G82" s="23">
        <f t="shared" si="15"/>
        <v>113.1268264227</v>
      </c>
      <c r="H82" s="23">
        <f t="shared" si="15"/>
        <v>180.762466309274</v>
      </c>
      <c r="I82" s="23">
        <f t="shared" si="15"/>
        <v>34.296395039006796</v>
      </c>
      <c r="J82" s="23">
        <f t="shared" si="15"/>
        <v>30.1060066562968</v>
      </c>
      <c r="K82" s="23">
        <f t="shared" si="15"/>
        <v>294.745976039131</v>
      </c>
      <c r="L82" s="23">
        <f t="shared" si="15"/>
        <v>26.5406243161436</v>
      </c>
      <c r="M82" s="23">
        <f t="shared" si="15"/>
        <v>32.1242790576192</v>
      </c>
      <c r="N82" s="23">
        <f t="shared" si="15"/>
        <v>105.411606165092</v>
      </c>
      <c r="O82" s="23">
        <f t="shared" si="15"/>
        <v>681.422447437732</v>
      </c>
      <c r="P82" s="23">
        <f t="shared" si="15"/>
        <v>122.778545119214</v>
      </c>
      <c r="Q82" s="23">
        <f t="shared" si="15"/>
        <v>380.078666508114</v>
      </c>
      <c r="R82" s="23">
        <f t="shared" si="15"/>
        <v>239.91279194660498</v>
      </c>
      <c r="S82" s="23">
        <f t="shared" si="15"/>
        <v>1505.28752876145</v>
      </c>
      <c r="T82" s="23">
        <f t="shared" si="15"/>
        <v>10.499367964187</v>
      </c>
      <c r="U82" s="23">
        <f>+U187/1000</f>
        <v>18.9346481827892</v>
      </c>
      <c r="V82" s="23">
        <f t="shared" si="15"/>
        <v>307.56864709953203</v>
      </c>
      <c r="W82"/>
    </row>
    <row r="83" spans="1:23" ht="12.75">
      <c r="A83" s="32" t="s">
        <v>94</v>
      </c>
      <c r="B83" s="23">
        <f>+(B180-B182-B187)/1000</f>
        <v>1222.9317504754401</v>
      </c>
      <c r="C83" s="23">
        <f aca="true" t="shared" si="16" ref="C83:V83">+(C180-C182-C187)/1000</f>
        <v>17.692476670187023</v>
      </c>
      <c r="D83" s="23">
        <f t="shared" si="16"/>
        <v>79.54561111445368</v>
      </c>
      <c r="E83" s="23">
        <f t="shared" si="16"/>
        <v>28.940058614810702</v>
      </c>
      <c r="F83" s="23">
        <f t="shared" si="16"/>
        <v>9.305250587320282</v>
      </c>
      <c r="G83" s="23">
        <f t="shared" si="16"/>
        <v>39.577921265607976</v>
      </c>
      <c r="H83" s="23">
        <f t="shared" si="16"/>
        <v>74.82637397137398</v>
      </c>
      <c r="I83" s="23">
        <f t="shared" si="16"/>
        <v>7.921305457972201</v>
      </c>
      <c r="J83" s="23">
        <f t="shared" si="16"/>
        <v>35.435816555937244</v>
      </c>
      <c r="K83" s="23">
        <f t="shared" si="16"/>
        <v>43.20302101480303</v>
      </c>
      <c r="L83" s="23">
        <f t="shared" si="16"/>
        <v>47.44086041870041</v>
      </c>
      <c r="M83" s="23">
        <f t="shared" si="16"/>
        <v>36.70352385032377</v>
      </c>
      <c r="N83" s="23">
        <f t="shared" si="16"/>
        <v>39.975831590920016</v>
      </c>
      <c r="O83" s="23">
        <f t="shared" si="16"/>
        <v>249.64179904795787</v>
      </c>
      <c r="P83" s="23">
        <f t="shared" si="16"/>
        <v>15.431205596616971</v>
      </c>
      <c r="Q83" s="23">
        <f t="shared" si="16"/>
        <v>174.66528947971594</v>
      </c>
      <c r="R83" s="23">
        <f t="shared" si="16"/>
        <v>8.270075842747</v>
      </c>
      <c r="S83" s="23">
        <f t="shared" si="16"/>
        <v>204.1617000507901</v>
      </c>
      <c r="T83" s="23">
        <f t="shared" si="16"/>
        <v>13.753001996888601</v>
      </c>
      <c r="U83" s="23">
        <f>+(U180-U182-U187)/1000</f>
        <v>1.0531797040929014</v>
      </c>
      <c r="V83" s="23">
        <f t="shared" si="16"/>
        <v>95.38744764425506</v>
      </c>
      <c r="W83"/>
    </row>
    <row r="84" spans="1:23" ht="12.75">
      <c r="A84" s="33" t="s">
        <v>263</v>
      </c>
      <c r="B84" s="22">
        <f>+(B193+B121-B122)/1000</f>
        <v>10054.9320917</v>
      </c>
      <c r="C84" s="22">
        <f aca="true" t="shared" si="17" ref="C84:V84">+(C193+C121-C122)/1000</f>
        <v>394.6587842587617</v>
      </c>
      <c r="D84" s="22">
        <f t="shared" si="17"/>
        <v>833.1611431379968</v>
      </c>
      <c r="E84" s="22">
        <f t="shared" si="17"/>
        <v>365.1023548812933</v>
      </c>
      <c r="F84" s="22">
        <f t="shared" si="17"/>
        <v>252.63154925052092</v>
      </c>
      <c r="G84" s="22">
        <f t="shared" si="17"/>
        <v>761.909598455652</v>
      </c>
      <c r="H84" s="22">
        <f t="shared" si="17"/>
        <v>488.7870154723241</v>
      </c>
      <c r="I84" s="22">
        <f t="shared" si="17"/>
        <v>111.2959616037776</v>
      </c>
      <c r="J84" s="22">
        <f t="shared" si="17"/>
        <v>224.16220504100582</v>
      </c>
      <c r="K84" s="22">
        <f t="shared" si="17"/>
        <v>495.8510144155576</v>
      </c>
      <c r="L84" s="22">
        <f t="shared" si="17"/>
        <v>375.9889221577575</v>
      </c>
      <c r="M84" s="22">
        <f t="shared" si="17"/>
        <v>191.82106189669653</v>
      </c>
      <c r="N84" s="22">
        <f t="shared" si="17"/>
        <v>681.8804655339634</v>
      </c>
      <c r="O84" s="22">
        <f t="shared" si="17"/>
        <v>1184.4125154935834</v>
      </c>
      <c r="P84" s="22">
        <f t="shared" si="17"/>
        <v>260.2208420416331</v>
      </c>
      <c r="Q84" s="22">
        <f t="shared" si="17"/>
        <v>916.5190666585456</v>
      </c>
      <c r="R84" s="22">
        <f t="shared" si="17"/>
        <v>635.4849556989614</v>
      </c>
      <c r="S84" s="22">
        <f t="shared" si="17"/>
        <v>1082.4566452721358</v>
      </c>
      <c r="T84" s="22">
        <f t="shared" si="17"/>
        <v>96.85970332799525</v>
      </c>
      <c r="U84" s="22">
        <f>+(U193+U121-U122)/1000</f>
        <v>33.276282089415645</v>
      </c>
      <c r="V84" s="22">
        <f t="shared" si="17"/>
        <v>668.4520050124223</v>
      </c>
      <c r="W84"/>
    </row>
    <row r="85" spans="1:23" ht="12.75">
      <c r="A85" s="31" t="s">
        <v>131</v>
      </c>
      <c r="B85" s="22">
        <f>+B119/1000</f>
        <v>52575.777974977296</v>
      </c>
      <c r="C85" s="22">
        <f aca="true" t="shared" si="18" ref="C85:V85">+C119/1000</f>
        <v>1832.8813373684436</v>
      </c>
      <c r="D85" s="22">
        <f t="shared" si="18"/>
        <v>4127.127126858872</v>
      </c>
      <c r="E85" s="22">
        <f t="shared" si="18"/>
        <v>1843.0252412038765</v>
      </c>
      <c r="F85" s="22">
        <f t="shared" si="18"/>
        <v>851.1018636574298</v>
      </c>
      <c r="G85" s="22">
        <f t="shared" si="18"/>
        <v>4230.420977423628</v>
      </c>
      <c r="H85" s="22">
        <f t="shared" si="18"/>
        <v>3347.4050335288935</v>
      </c>
      <c r="I85" s="22">
        <f t="shared" si="18"/>
        <v>494.18268423375184</v>
      </c>
      <c r="J85" s="22">
        <f t="shared" si="18"/>
        <v>1310.8864830127216</v>
      </c>
      <c r="K85" s="22">
        <f t="shared" si="18"/>
        <v>2815.1506693886663</v>
      </c>
      <c r="L85" s="22">
        <f t="shared" si="18"/>
        <v>1238.9395792095415</v>
      </c>
      <c r="M85" s="22">
        <f t="shared" si="18"/>
        <v>810.0725707781545</v>
      </c>
      <c r="N85" s="22">
        <f t="shared" si="18"/>
        <v>2959.5396228836826</v>
      </c>
      <c r="O85" s="22">
        <f t="shared" si="18"/>
        <v>6491.085732755201</v>
      </c>
      <c r="P85" s="22">
        <f t="shared" si="18"/>
        <v>1144.13992950152</v>
      </c>
      <c r="Q85" s="22">
        <f t="shared" si="18"/>
        <v>5690.724979009056</v>
      </c>
      <c r="R85" s="22">
        <f t="shared" si="18"/>
        <v>1859.0585760847644</v>
      </c>
      <c r="S85" s="22">
        <f t="shared" si="18"/>
        <v>7038.499225938351</v>
      </c>
      <c r="T85" s="22">
        <f t="shared" si="18"/>
        <v>597.3195394268653</v>
      </c>
      <c r="U85" s="22">
        <f>+U119/1000</f>
        <v>86.24331777999275</v>
      </c>
      <c r="V85" s="22">
        <f t="shared" si="18"/>
        <v>3807.9734849338615</v>
      </c>
      <c r="W85"/>
    </row>
    <row r="87" spans="2:22" ht="12.75">
      <c r="B87" s="49" t="s">
        <v>23</v>
      </c>
      <c r="C87" s="49" t="s">
        <v>171</v>
      </c>
      <c r="D87" s="49" t="s">
        <v>170</v>
      </c>
      <c r="E87" s="49" t="s">
        <v>169</v>
      </c>
      <c r="F87" s="49" t="s">
        <v>168</v>
      </c>
      <c r="G87" s="49" t="s">
        <v>167</v>
      </c>
      <c r="H87" s="49" t="s">
        <v>166</v>
      </c>
      <c r="I87" s="49" t="s">
        <v>165</v>
      </c>
      <c r="J87" s="49" t="s">
        <v>164</v>
      </c>
      <c r="K87" s="49" t="s">
        <v>163</v>
      </c>
      <c r="L87" s="49" t="s">
        <v>162</v>
      </c>
      <c r="M87" s="49" t="s">
        <v>161</v>
      </c>
      <c r="N87" s="49" t="s">
        <v>160</v>
      </c>
      <c r="O87" s="49" t="s">
        <v>180</v>
      </c>
      <c r="P87" s="49" t="s">
        <v>181</v>
      </c>
      <c r="Q87" s="49" t="s">
        <v>156</v>
      </c>
      <c r="R87" s="49" t="s">
        <v>182</v>
      </c>
      <c r="S87" s="49" t="s">
        <v>24</v>
      </c>
      <c r="T87" s="49" t="s">
        <v>158</v>
      </c>
      <c r="U87" s="49" t="s">
        <v>183</v>
      </c>
      <c r="V87" s="49" t="s">
        <v>153</v>
      </c>
    </row>
    <row r="88" spans="1:22" ht="12.75">
      <c r="A88" s="49" t="str">
        <f>+'[1]tav.1 ita'!$A10</f>
        <v>COLTIVAZIONI AGRICOLE</v>
      </c>
      <c r="B88" s="143">
        <f>+B125</f>
        <v>27059673.5538598</v>
      </c>
      <c r="C88" s="143">
        <f aca="true" t="shared" si="19" ref="C88:V88">+C125</f>
        <v>745436.218797944</v>
      </c>
      <c r="D88" s="143">
        <f t="shared" si="19"/>
        <v>2828319.21956143</v>
      </c>
      <c r="E88" s="143">
        <f t="shared" si="19"/>
        <v>1242668.43832546</v>
      </c>
      <c r="F88" s="143">
        <f t="shared" si="19"/>
        <v>450123.530337189</v>
      </c>
      <c r="G88" s="143">
        <f t="shared" si="19"/>
        <v>3158948.3899932</v>
      </c>
      <c r="H88" s="143">
        <f t="shared" si="19"/>
        <v>2214949.99295762</v>
      </c>
      <c r="I88" s="143">
        <f t="shared" si="19"/>
        <v>197739.676905514</v>
      </c>
      <c r="J88" s="143">
        <f t="shared" si="19"/>
        <v>812158.692436701</v>
      </c>
      <c r="K88" s="143">
        <f t="shared" si="19"/>
        <v>1623775.96053363</v>
      </c>
      <c r="L88" s="143">
        <f t="shared" si="19"/>
        <v>493170.746611953</v>
      </c>
      <c r="M88" s="143">
        <f t="shared" si="19"/>
        <v>348680.390058728</v>
      </c>
      <c r="N88" s="143">
        <f t="shared" si="19"/>
        <v>1798471.97771746</v>
      </c>
      <c r="O88" s="143">
        <f t="shared" si="19"/>
        <v>2940324.003714</v>
      </c>
      <c r="P88" s="143">
        <f t="shared" si="19"/>
        <v>538795.542970676</v>
      </c>
      <c r="Q88" s="143">
        <f t="shared" si="19"/>
        <v>2750100.27893937</v>
      </c>
      <c r="R88" s="143">
        <f t="shared" si="19"/>
        <v>824291.370102201</v>
      </c>
      <c r="S88" s="143">
        <f t="shared" si="19"/>
        <v>1896580.50600657</v>
      </c>
      <c r="T88" s="143">
        <f t="shared" si="19"/>
        <v>417867.515188189</v>
      </c>
      <c r="U88" s="143">
        <f>+U125</f>
        <v>7833.12679734433</v>
      </c>
      <c r="V88" s="143">
        <f t="shared" si="19"/>
        <v>1769437.97590466</v>
      </c>
    </row>
    <row r="89" spans="1:22" ht="12.75">
      <c r="A89" s="49" t="str">
        <f>+'[1]tav.1 ita'!$A11</f>
        <v>Coltivazioni erbacee</v>
      </c>
      <c r="B89" s="143">
        <f>+B126</f>
        <v>13562320.5604938</v>
      </c>
      <c r="C89" s="143">
        <f aca="true" t="shared" si="20" ref="C89:V89">+C126</f>
        <v>389017.026052254</v>
      </c>
      <c r="D89" s="143">
        <f t="shared" si="20"/>
        <v>1311445.69378227</v>
      </c>
      <c r="E89" s="143">
        <f t="shared" si="20"/>
        <v>537635.753547793</v>
      </c>
      <c r="F89" s="143">
        <f t="shared" si="20"/>
        <v>308181.166536149</v>
      </c>
      <c r="G89" s="143">
        <f t="shared" si="20"/>
        <v>1608975.05580383</v>
      </c>
      <c r="H89" s="143">
        <f t="shared" si="20"/>
        <v>1411609.77207436</v>
      </c>
      <c r="I89" s="143">
        <f t="shared" si="20"/>
        <v>144492.139408014</v>
      </c>
      <c r="J89" s="143">
        <f t="shared" si="20"/>
        <v>519248.320253883</v>
      </c>
      <c r="K89" s="143">
        <f t="shared" si="20"/>
        <v>942255.533559103</v>
      </c>
      <c r="L89" s="143">
        <f t="shared" si="20"/>
        <v>350548.450375622</v>
      </c>
      <c r="M89" s="143">
        <f t="shared" si="20"/>
        <v>212406.975465742</v>
      </c>
      <c r="N89" s="143">
        <f t="shared" si="20"/>
        <v>396134.430678516</v>
      </c>
      <c r="O89" s="143">
        <f t="shared" si="20"/>
        <v>1496690.36726152</v>
      </c>
      <c r="P89" s="143">
        <f t="shared" si="20"/>
        <v>245680.399572697</v>
      </c>
      <c r="Q89" s="143">
        <f t="shared" si="20"/>
        <v>1393989.44371063</v>
      </c>
      <c r="R89" s="143">
        <f t="shared" si="20"/>
        <v>55983.9139306161</v>
      </c>
      <c r="S89" s="143">
        <f t="shared" si="20"/>
        <v>1035851.99758019</v>
      </c>
      <c r="T89" s="143">
        <f t="shared" si="20"/>
        <v>364542.366732104</v>
      </c>
      <c r="U89" s="143">
        <f>+U126</f>
        <v>2079.50472287304</v>
      </c>
      <c r="V89" s="143">
        <f t="shared" si="20"/>
        <v>835552.249445636</v>
      </c>
    </row>
    <row r="90" spans="1:22" ht="12.75">
      <c r="A90" s="49" t="str">
        <f>+'[1]tav.1 ita'!$A12</f>
        <v> Cereali</v>
      </c>
      <c r="B90" s="143">
        <f>+B127</f>
        <v>4189995.50997661</v>
      </c>
      <c r="C90" s="143">
        <f aca="true" t="shared" si="21" ref="C90:V90">+C127</f>
        <v>51677.4925501616</v>
      </c>
      <c r="D90" s="143">
        <f t="shared" si="21"/>
        <v>251419.233813318</v>
      </c>
      <c r="E90" s="143">
        <f t="shared" si="21"/>
        <v>46411.0995179713</v>
      </c>
      <c r="F90" s="143">
        <f t="shared" si="21"/>
        <v>139550.957868987</v>
      </c>
      <c r="G90" s="143">
        <f t="shared" si="21"/>
        <v>426806.012250101</v>
      </c>
      <c r="H90" s="143">
        <f t="shared" si="21"/>
        <v>101783.657227638</v>
      </c>
      <c r="I90" s="143">
        <f t="shared" si="21"/>
        <v>61733.5759673397</v>
      </c>
      <c r="J90" s="143">
        <f t="shared" si="21"/>
        <v>87221.1884323353</v>
      </c>
      <c r="K90" s="143">
        <f t="shared" si="21"/>
        <v>90882.2977486151</v>
      </c>
      <c r="L90" s="143">
        <f t="shared" si="21"/>
        <v>205937.009968653</v>
      </c>
      <c r="M90" s="143">
        <f t="shared" si="21"/>
        <v>98280.764793427</v>
      </c>
      <c r="N90" s="143">
        <f t="shared" si="21"/>
        <v>155196.729967204</v>
      </c>
      <c r="O90" s="143">
        <f t="shared" si="21"/>
        <v>618472.746719783</v>
      </c>
      <c r="P90" s="143">
        <f t="shared" si="21"/>
        <v>131213.770260553</v>
      </c>
      <c r="Q90" s="143">
        <f t="shared" si="21"/>
        <v>500193.457451637</v>
      </c>
      <c r="R90" s="143">
        <f t="shared" si="21"/>
        <v>397.979730255132</v>
      </c>
      <c r="S90" s="143">
        <f t="shared" si="21"/>
        <v>621676.758045097</v>
      </c>
      <c r="T90" s="143">
        <f t="shared" si="21"/>
        <v>245.37315416313</v>
      </c>
      <c r="U90" s="143">
        <f>+U127</f>
        <v>35.2647228730369</v>
      </c>
      <c r="V90" s="143">
        <f t="shared" si="21"/>
        <v>600860.139786503</v>
      </c>
    </row>
    <row r="91" spans="1:22" ht="12.75">
      <c r="A91" s="49" t="str">
        <f>+'[1]tav.1 ita'!$A13</f>
        <v> Legumi secchi</v>
      </c>
      <c r="B91" s="143">
        <f>+B133</f>
        <v>128729.144346462</v>
      </c>
      <c r="C91" s="143">
        <f aca="true" t="shared" si="22" ref="C91:V91">+C133</f>
        <v>4981.67017166262</v>
      </c>
      <c r="D91" s="143">
        <f t="shared" si="22"/>
        <v>9968.29269209002</v>
      </c>
      <c r="E91" s="143">
        <f t="shared" si="22"/>
        <v>4457.58496598299</v>
      </c>
      <c r="F91" s="143">
        <f t="shared" si="22"/>
        <v>1724.6265455964</v>
      </c>
      <c r="G91" s="143">
        <f t="shared" si="22"/>
        <v>11770.9155470308</v>
      </c>
      <c r="H91" s="143">
        <f t="shared" si="22"/>
        <v>4877.44112391331</v>
      </c>
      <c r="I91" s="143">
        <f t="shared" si="22"/>
        <v>1394.12350063794</v>
      </c>
      <c r="J91" s="143">
        <f t="shared" si="22"/>
        <v>9904.60157538846</v>
      </c>
      <c r="K91" s="143">
        <f t="shared" si="22"/>
        <v>2411.65255097828</v>
      </c>
      <c r="L91" s="143">
        <f t="shared" si="22"/>
        <v>15106.284115867</v>
      </c>
      <c r="M91" s="143">
        <f t="shared" si="22"/>
        <v>4563.52213663076</v>
      </c>
      <c r="N91" s="143">
        <f t="shared" si="22"/>
        <v>18348.8187497435</v>
      </c>
      <c r="O91" s="143">
        <f t="shared" si="22"/>
        <v>17105.2703535519</v>
      </c>
      <c r="P91" s="143">
        <f t="shared" si="22"/>
        <v>1811.75626812346</v>
      </c>
      <c r="Q91" s="143">
        <f t="shared" si="22"/>
        <v>3653.24511297446</v>
      </c>
      <c r="R91" s="143">
        <f t="shared" si="22"/>
        <v>0</v>
      </c>
      <c r="S91" s="143">
        <f t="shared" si="22"/>
        <v>9254.05083357307</v>
      </c>
      <c r="T91" s="143">
        <f t="shared" si="22"/>
        <v>177.658200188159</v>
      </c>
      <c r="U91" s="143">
        <f>+U133</f>
        <v>0</v>
      </c>
      <c r="V91" s="143">
        <f t="shared" si="22"/>
        <v>7217.62990252893</v>
      </c>
    </row>
    <row r="92" spans="1:22" ht="12.75">
      <c r="A92" s="49" t="str">
        <f>+'[1]tav.1 ita'!$A14</f>
        <v> Patate e ortaggi</v>
      </c>
      <c r="B92" s="143">
        <f>+B134</f>
        <v>7453894.05164962</v>
      </c>
      <c r="C92" s="143">
        <f aca="true" t="shared" si="23" ref="C92:V92">+C134</f>
        <v>328225.756048321</v>
      </c>
      <c r="D92" s="143">
        <f t="shared" si="23"/>
        <v>896402.25986967</v>
      </c>
      <c r="E92" s="143">
        <f t="shared" si="23"/>
        <v>482779.267384761</v>
      </c>
      <c r="F92" s="143">
        <f t="shared" si="23"/>
        <v>166197.254708927</v>
      </c>
      <c r="G92" s="143">
        <f t="shared" si="23"/>
        <v>1077176.89975819</v>
      </c>
      <c r="H92" s="143">
        <f t="shared" si="23"/>
        <v>1107569.99420631</v>
      </c>
      <c r="I92" s="143">
        <f t="shared" si="23"/>
        <v>79277.6921192836</v>
      </c>
      <c r="J92" s="143">
        <f t="shared" si="23"/>
        <v>410789.106091319</v>
      </c>
      <c r="K92" s="143">
        <f t="shared" si="23"/>
        <v>729294.358457303</v>
      </c>
      <c r="L92" s="143">
        <f t="shared" si="23"/>
        <v>96056.6974318416</v>
      </c>
      <c r="M92" s="143">
        <f t="shared" si="23"/>
        <v>40184.4719139996</v>
      </c>
      <c r="N92" s="143">
        <f t="shared" si="23"/>
        <v>149163.080499891</v>
      </c>
      <c r="O92" s="143">
        <f t="shared" si="23"/>
        <v>706276.157092681</v>
      </c>
      <c r="P92" s="143">
        <f t="shared" si="23"/>
        <v>26383.8515088345</v>
      </c>
      <c r="Q92" s="143">
        <f t="shared" si="23"/>
        <v>621932.855041297</v>
      </c>
      <c r="R92" s="143">
        <f t="shared" si="23"/>
        <v>52564.57381144</v>
      </c>
      <c r="S92" s="143">
        <f t="shared" si="23"/>
        <v>265975.428211759</v>
      </c>
      <c r="T92" s="143">
        <f t="shared" si="23"/>
        <v>34082.8660638313</v>
      </c>
      <c r="U92" s="143">
        <f>+U134</f>
        <v>2044.24</v>
      </c>
      <c r="V92" s="143">
        <f t="shared" si="23"/>
        <v>181517.241429965</v>
      </c>
    </row>
    <row r="93" spans="1:22" ht="12.75">
      <c r="A93" s="49" t="str">
        <f>+'[1]tav.1 ita'!$A15</f>
        <v> Industriali</v>
      </c>
      <c r="B93" s="143">
        <f>+B152</f>
        <v>665115.76842092</v>
      </c>
      <c r="C93" s="143">
        <f aca="true" t="shared" si="24" ref="C93:V93">+C152</f>
        <v>0</v>
      </c>
      <c r="D93" s="143">
        <f t="shared" si="24"/>
        <v>61.4356874260161</v>
      </c>
      <c r="E93" s="143">
        <f t="shared" si="24"/>
        <v>38.6910032339982</v>
      </c>
      <c r="F93" s="143">
        <f t="shared" si="24"/>
        <v>156.339900390996</v>
      </c>
      <c r="G93" s="143">
        <f t="shared" si="24"/>
        <v>700.146103988852</v>
      </c>
      <c r="H93" s="143">
        <f t="shared" si="24"/>
        <v>50704.9570555295</v>
      </c>
      <c r="I93" s="143">
        <f t="shared" si="24"/>
        <v>2086.74782075245</v>
      </c>
      <c r="J93" s="143">
        <f t="shared" si="24"/>
        <v>2865.8064382909</v>
      </c>
      <c r="K93" s="143">
        <f t="shared" si="24"/>
        <v>5690.37834816002</v>
      </c>
      <c r="L93" s="143">
        <f t="shared" si="24"/>
        <v>24828.9669080314</v>
      </c>
      <c r="M93" s="143">
        <f t="shared" si="24"/>
        <v>67329.6936409843</v>
      </c>
      <c r="N93" s="143">
        <f t="shared" si="24"/>
        <v>30658.7781316379</v>
      </c>
      <c r="O93" s="143">
        <f t="shared" si="24"/>
        <v>96436.5342820585</v>
      </c>
      <c r="P93" s="143">
        <f t="shared" si="24"/>
        <v>74784.1582303075</v>
      </c>
      <c r="Q93" s="143">
        <f t="shared" si="24"/>
        <v>215093.890441298</v>
      </c>
      <c r="R93" s="143">
        <f t="shared" si="24"/>
        <v>14.6036315224531</v>
      </c>
      <c r="S93" s="143">
        <f t="shared" si="24"/>
        <v>61271.5652441802</v>
      </c>
      <c r="T93" s="143">
        <f t="shared" si="24"/>
        <v>900.552934776216</v>
      </c>
      <c r="U93" s="143">
        <f>+U152</f>
        <v>0</v>
      </c>
      <c r="V93" s="143">
        <f t="shared" si="24"/>
        <v>31492.522618351</v>
      </c>
    </row>
    <row r="94" spans="1:22" ht="12.75">
      <c r="A94" s="49" t="str">
        <f>+'[1]tav.1 ita'!$A16</f>
        <v> Fiori e piante da vaso</v>
      </c>
      <c r="B94" s="143">
        <f>+B157</f>
        <v>1124586.08610016</v>
      </c>
      <c r="C94" s="143">
        <f aca="true" t="shared" si="25" ref="C94:V94">+C157</f>
        <v>4132.10728210883</v>
      </c>
      <c r="D94" s="143">
        <f t="shared" si="25"/>
        <v>153594.471719764</v>
      </c>
      <c r="E94" s="143">
        <f t="shared" si="25"/>
        <v>3949.110675844</v>
      </c>
      <c r="F94" s="143">
        <f t="shared" si="25"/>
        <v>551.987512247853</v>
      </c>
      <c r="G94" s="143">
        <f t="shared" si="25"/>
        <v>92521.0821445147</v>
      </c>
      <c r="H94" s="143">
        <f t="shared" si="25"/>
        <v>146673.722460967</v>
      </c>
      <c r="I94" s="143">
        <f t="shared" si="25"/>
        <v>0</v>
      </c>
      <c r="J94" s="143">
        <f t="shared" si="25"/>
        <v>8467.61771654898</v>
      </c>
      <c r="K94" s="143">
        <f t="shared" si="25"/>
        <v>113976.846454047</v>
      </c>
      <c r="L94" s="143">
        <f t="shared" si="25"/>
        <v>8619.491951229</v>
      </c>
      <c r="M94" s="143">
        <f t="shared" si="25"/>
        <v>2048.52298070056</v>
      </c>
      <c r="N94" s="143">
        <f t="shared" si="25"/>
        <v>42767.0233300395</v>
      </c>
      <c r="O94" s="143">
        <f t="shared" si="25"/>
        <v>58399.6588134426</v>
      </c>
      <c r="P94" s="143">
        <f t="shared" si="25"/>
        <v>11486.8633048786</v>
      </c>
      <c r="Q94" s="143">
        <f t="shared" si="25"/>
        <v>53115.9956634209</v>
      </c>
      <c r="R94" s="143">
        <f t="shared" si="25"/>
        <v>3006.75675739855</v>
      </c>
      <c r="S94" s="143">
        <f t="shared" si="25"/>
        <v>77674.1952455791</v>
      </c>
      <c r="T94" s="143">
        <f t="shared" si="25"/>
        <v>329135.916379146</v>
      </c>
      <c r="U94" s="143">
        <f>+U157</f>
        <v>0</v>
      </c>
      <c r="V94" s="143">
        <f t="shared" si="25"/>
        <v>14464.7157082884</v>
      </c>
    </row>
    <row r="95" spans="1:22" ht="12.75">
      <c r="A95" s="49" t="str">
        <f>+'[1]tav.1 ita'!$A17</f>
        <v>Coltivazioni foraggere</v>
      </c>
      <c r="B95" s="143">
        <f>+B158</f>
        <v>1355370.48</v>
      </c>
      <c r="C95" s="143">
        <f aca="true" t="shared" si="26" ref="C95:V97">+C158</f>
        <v>126459.29</v>
      </c>
      <c r="D95" s="143">
        <f t="shared" si="26"/>
        <v>25933.13</v>
      </c>
      <c r="E95" s="143">
        <f t="shared" si="26"/>
        <v>14846.35</v>
      </c>
      <c r="F95" s="143">
        <f t="shared" si="26"/>
        <v>10285.19</v>
      </c>
      <c r="G95" s="143">
        <f t="shared" si="26"/>
        <v>18843.01</v>
      </c>
      <c r="H95" s="143">
        <f t="shared" si="26"/>
        <v>73102.75</v>
      </c>
      <c r="I95" s="143">
        <f t="shared" si="26"/>
        <v>4685.35</v>
      </c>
      <c r="J95" s="143">
        <f t="shared" si="26"/>
        <v>19193</v>
      </c>
      <c r="K95" s="143">
        <f t="shared" si="26"/>
        <v>77901</v>
      </c>
      <c r="L95" s="143">
        <f t="shared" si="26"/>
        <v>17815.62</v>
      </c>
      <c r="M95" s="143">
        <f t="shared" si="26"/>
        <v>25583.14</v>
      </c>
      <c r="N95" s="143">
        <f t="shared" si="26"/>
        <v>45239.03</v>
      </c>
      <c r="O95" s="143">
        <f t="shared" si="26"/>
        <v>212353.61</v>
      </c>
      <c r="P95" s="143">
        <f t="shared" si="26"/>
        <v>18504.31</v>
      </c>
      <c r="Q95" s="143">
        <f t="shared" si="26"/>
        <v>57454.81</v>
      </c>
      <c r="R95" s="143">
        <f t="shared" si="26"/>
        <v>80870.27</v>
      </c>
      <c r="S95" s="143">
        <f t="shared" si="26"/>
        <v>447248.04</v>
      </c>
      <c r="T95" s="143">
        <f t="shared" si="26"/>
        <v>1716.08</v>
      </c>
      <c r="U95" s="143">
        <f>+U158</f>
        <v>1716.08</v>
      </c>
      <c r="V95" s="143">
        <f t="shared" si="26"/>
        <v>75620.42</v>
      </c>
    </row>
    <row r="96" spans="1:22" ht="12.75">
      <c r="A96" s="49" t="str">
        <f>+'[1]tav.1 ita'!$A18</f>
        <v>Coltivazioni legnose</v>
      </c>
      <c r="B96" s="143">
        <f aca="true" t="shared" si="27" ref="B96:Q97">+B159</f>
        <v>12141982.5133661</v>
      </c>
      <c r="C96" s="143">
        <f t="shared" si="27"/>
        <v>229959.90274569</v>
      </c>
      <c r="D96" s="143">
        <f t="shared" si="27"/>
        <v>1490940.39577916</v>
      </c>
      <c r="E96" s="143">
        <f t="shared" si="27"/>
        <v>690186.334777665</v>
      </c>
      <c r="F96" s="143">
        <f t="shared" si="27"/>
        <v>131657.17380104</v>
      </c>
      <c r="G96" s="143">
        <f t="shared" si="27"/>
        <v>1531130.32418937</v>
      </c>
      <c r="H96" s="143">
        <f t="shared" si="27"/>
        <v>730237.470883264</v>
      </c>
      <c r="I96" s="143">
        <f t="shared" si="27"/>
        <v>48562.1874975008</v>
      </c>
      <c r="J96" s="143">
        <f t="shared" si="27"/>
        <v>273717.372182818</v>
      </c>
      <c r="K96" s="143">
        <f t="shared" si="27"/>
        <v>603619.426974526</v>
      </c>
      <c r="L96" s="143">
        <f t="shared" si="27"/>
        <v>124806.676236332</v>
      </c>
      <c r="M96" s="143">
        <f t="shared" si="27"/>
        <v>110690.274592986</v>
      </c>
      <c r="N96" s="143">
        <f t="shared" si="27"/>
        <v>1357098.51703895</v>
      </c>
      <c r="O96" s="143">
        <f t="shared" si="27"/>
        <v>1231280.02645248</v>
      </c>
      <c r="P96" s="143">
        <f t="shared" si="27"/>
        <v>274610.83339798</v>
      </c>
      <c r="Q96" s="143">
        <f t="shared" si="27"/>
        <v>1298656.02522875</v>
      </c>
      <c r="R96" s="143">
        <f t="shared" si="26"/>
        <v>687437.186171585</v>
      </c>
      <c r="S96" s="143">
        <f t="shared" si="26"/>
        <v>413480.468426386</v>
      </c>
      <c r="T96" s="143">
        <f t="shared" si="26"/>
        <v>51609.0684560846</v>
      </c>
      <c r="U96" s="143">
        <f>+U159</f>
        <v>4037.54207447129</v>
      </c>
      <c r="V96" s="143">
        <f t="shared" si="26"/>
        <v>858265.306459022</v>
      </c>
    </row>
    <row r="97" spans="1:22" ht="12.75">
      <c r="A97" s="49" t="str">
        <f>+'[1]tav.1 ita'!$A19</f>
        <v> Prodotti vitivinicoli</v>
      </c>
      <c r="B97" s="143">
        <f t="shared" si="27"/>
        <v>5373865.74149664</v>
      </c>
      <c r="C97" s="143">
        <f t="shared" si="26"/>
        <v>123571.306169926</v>
      </c>
      <c r="D97" s="143">
        <f t="shared" si="26"/>
        <v>515228.918583806</v>
      </c>
      <c r="E97" s="143">
        <f t="shared" si="26"/>
        <v>68122.8946111375</v>
      </c>
      <c r="F97" s="143">
        <f t="shared" si="26"/>
        <v>18574.9061624897</v>
      </c>
      <c r="G97" s="143">
        <f t="shared" si="26"/>
        <v>874511.979458064</v>
      </c>
      <c r="H97" s="143">
        <f t="shared" si="26"/>
        <v>116913.458838105</v>
      </c>
      <c r="I97" s="143">
        <f t="shared" si="26"/>
        <v>19228.7097617077</v>
      </c>
      <c r="J97" s="143">
        <f t="shared" si="26"/>
        <v>165844.307335224</v>
      </c>
      <c r="K97" s="143">
        <f t="shared" si="26"/>
        <v>209721.115966529</v>
      </c>
      <c r="L97" s="143">
        <f t="shared" si="26"/>
        <v>81044.6343288963</v>
      </c>
      <c r="M97" s="143">
        <f t="shared" si="26"/>
        <v>77390.868637963</v>
      </c>
      <c r="N97" s="143">
        <f t="shared" si="26"/>
        <v>528975.091739685</v>
      </c>
      <c r="O97" s="143">
        <f t="shared" si="26"/>
        <v>476136.28649451</v>
      </c>
      <c r="P97" s="143">
        <f t="shared" si="26"/>
        <v>202366.159673479</v>
      </c>
      <c r="Q97" s="143">
        <f t="shared" si="26"/>
        <v>1005641.5954773</v>
      </c>
      <c r="R97" s="143">
        <f t="shared" si="26"/>
        <v>162144.845181219</v>
      </c>
      <c r="S97" s="143">
        <f t="shared" si="26"/>
        <v>229265.001104536</v>
      </c>
      <c r="T97" s="143">
        <f t="shared" si="26"/>
        <v>9465.33270936385</v>
      </c>
      <c r="U97" s="143">
        <f>+U160</f>
        <v>1798.08459382301</v>
      </c>
      <c r="V97" s="143">
        <f t="shared" si="26"/>
        <v>487920.244668873</v>
      </c>
    </row>
    <row r="98" spans="1:22" ht="12.75">
      <c r="A98" s="49" t="str">
        <f>+'[1]tav.1 ita'!$A20</f>
        <v> Prodotti dell'olivicoltura</v>
      </c>
      <c r="B98" s="143">
        <f>+B164</f>
        <v>1255796.1074952</v>
      </c>
      <c r="C98" s="143">
        <f aca="true" t="shared" si="28" ref="C98:V98">+C164</f>
        <v>36267.0855298805</v>
      </c>
      <c r="D98" s="143">
        <f t="shared" si="28"/>
        <v>133131.460521898</v>
      </c>
      <c r="E98" s="143">
        <f t="shared" si="28"/>
        <v>245685.645813579</v>
      </c>
      <c r="F98" s="143">
        <f t="shared" si="28"/>
        <v>10342.8825779645</v>
      </c>
      <c r="G98" s="143">
        <f t="shared" si="28"/>
        <v>409399.354163361</v>
      </c>
      <c r="H98" s="143">
        <f t="shared" si="28"/>
        <v>94485.4158859524</v>
      </c>
      <c r="I98" s="143">
        <f t="shared" si="28"/>
        <v>15696.1820425076</v>
      </c>
      <c r="J98" s="143">
        <f t="shared" si="28"/>
        <v>67021.2579662466</v>
      </c>
      <c r="K98" s="143">
        <f t="shared" si="28"/>
        <v>76908.5723892937</v>
      </c>
      <c r="L98" s="143">
        <f t="shared" si="28"/>
        <v>9082.44781455625</v>
      </c>
      <c r="M98" s="143">
        <f t="shared" si="28"/>
        <v>26410.0031055784</v>
      </c>
      <c r="N98" s="143">
        <f t="shared" si="28"/>
        <v>73634.7387535123</v>
      </c>
      <c r="O98" s="143">
        <f t="shared" si="28"/>
        <v>3168.9920652137</v>
      </c>
      <c r="P98" s="143">
        <f t="shared" si="28"/>
        <v>949.664799140249</v>
      </c>
      <c r="Q98" s="143">
        <f t="shared" si="28"/>
        <v>15152.4547975026</v>
      </c>
      <c r="R98" s="143">
        <f t="shared" si="28"/>
        <v>948.737558509837</v>
      </c>
      <c r="S98" s="143">
        <f t="shared" si="28"/>
        <v>2930.67078416965</v>
      </c>
      <c r="T98" s="143">
        <f t="shared" si="28"/>
        <v>34580.5409263317</v>
      </c>
      <c r="U98" s="143">
        <f>+U164</f>
        <v>0</v>
      </c>
      <c r="V98" s="143">
        <f t="shared" si="28"/>
        <v>0</v>
      </c>
    </row>
    <row r="99" spans="1:22" ht="12.75">
      <c r="A99" s="49" t="str">
        <f>+'[1]tav.1 ita'!$A21</f>
        <v> Agrumi</v>
      </c>
      <c r="B99" s="143">
        <f>+B166</f>
        <v>971778.536158389</v>
      </c>
      <c r="C99" s="143">
        <f aca="true" t="shared" si="29" ref="C99:V99">+C166</f>
        <v>27058.4466932138</v>
      </c>
      <c r="D99" s="143">
        <f t="shared" si="29"/>
        <v>519070.557295537</v>
      </c>
      <c r="E99" s="143">
        <f t="shared" si="29"/>
        <v>289010.289352771</v>
      </c>
      <c r="F99" s="143">
        <f t="shared" si="29"/>
        <v>32535.4238388609</v>
      </c>
      <c r="G99" s="143">
        <f t="shared" si="29"/>
        <v>78818.7104568876</v>
      </c>
      <c r="H99" s="143">
        <f t="shared" si="29"/>
        <v>24214.6403450823</v>
      </c>
      <c r="I99" s="143">
        <f t="shared" si="29"/>
        <v>0</v>
      </c>
      <c r="J99" s="143">
        <f t="shared" si="29"/>
        <v>27.6157532232226</v>
      </c>
      <c r="K99" s="143">
        <f t="shared" si="29"/>
        <v>766.019470757849</v>
      </c>
      <c r="L99" s="143">
        <f t="shared" si="29"/>
        <v>0</v>
      </c>
      <c r="M99" s="143">
        <f t="shared" si="29"/>
        <v>0</v>
      </c>
      <c r="N99" s="143">
        <f t="shared" si="29"/>
        <v>86.3719299268977</v>
      </c>
      <c r="O99" s="143">
        <f t="shared" si="29"/>
        <v>0</v>
      </c>
      <c r="P99" s="143">
        <f t="shared" si="29"/>
        <v>0</v>
      </c>
      <c r="Q99" s="143">
        <f t="shared" si="29"/>
        <v>0</v>
      </c>
      <c r="R99" s="143">
        <f t="shared" si="29"/>
        <v>0</v>
      </c>
      <c r="S99" s="143">
        <f t="shared" si="29"/>
        <v>0</v>
      </c>
      <c r="T99" s="143">
        <f t="shared" si="29"/>
        <v>190.46102212816</v>
      </c>
      <c r="U99" s="143">
        <f>+U166</f>
        <v>0</v>
      </c>
      <c r="V99" s="143">
        <f t="shared" si="29"/>
        <v>0</v>
      </c>
    </row>
    <row r="100" spans="1:22" ht="12.75">
      <c r="A100" s="49" t="str">
        <f>+'[1]tav.1 ita'!$A22</f>
        <v> Frutta</v>
      </c>
      <c r="B100" s="143">
        <f>+B171</f>
        <v>3212827.08859696</v>
      </c>
      <c r="C100" s="143">
        <f aca="true" t="shared" si="30" ref="C100:V100">+C171</f>
        <v>23210.7159165359</v>
      </c>
      <c r="D100" s="143">
        <f t="shared" si="30"/>
        <v>245543.784336534</v>
      </c>
      <c r="E100" s="143">
        <f t="shared" si="30"/>
        <v>78102.2463464215</v>
      </c>
      <c r="F100" s="143">
        <f t="shared" si="30"/>
        <v>67371.1312217247</v>
      </c>
      <c r="G100" s="143">
        <f t="shared" si="30"/>
        <v>113949.660111061</v>
      </c>
      <c r="H100" s="143">
        <f t="shared" si="30"/>
        <v>474848.067479501</v>
      </c>
      <c r="I100" s="143">
        <f t="shared" si="30"/>
        <v>12735.6856932856</v>
      </c>
      <c r="J100" s="143">
        <f t="shared" si="30"/>
        <v>33363.3011281244</v>
      </c>
      <c r="K100" s="143">
        <f t="shared" si="30"/>
        <v>278514.414414399</v>
      </c>
      <c r="L100" s="143">
        <f t="shared" si="30"/>
        <v>13025.3268505983</v>
      </c>
      <c r="M100" s="143">
        <f t="shared" si="30"/>
        <v>3224.31284944483</v>
      </c>
      <c r="N100" s="143">
        <f t="shared" si="30"/>
        <v>30301.9091813442</v>
      </c>
      <c r="O100" s="143">
        <f t="shared" si="30"/>
        <v>689612.027892759</v>
      </c>
      <c r="P100" s="143">
        <f t="shared" si="30"/>
        <v>22977.4081129054</v>
      </c>
      <c r="Q100" s="143">
        <f t="shared" si="30"/>
        <v>238240.188353769</v>
      </c>
      <c r="R100" s="143">
        <f t="shared" si="30"/>
        <v>522351.763431856</v>
      </c>
      <c r="S100" s="143">
        <f t="shared" si="30"/>
        <v>44850.9382247911</v>
      </c>
      <c r="T100" s="143">
        <f t="shared" si="30"/>
        <v>1801.25379826089</v>
      </c>
      <c r="U100" s="143">
        <f>+U171</f>
        <v>2217.80748064828</v>
      </c>
      <c r="V100" s="143">
        <f t="shared" si="30"/>
        <v>316585.145772996</v>
      </c>
    </row>
    <row r="101" spans="1:22" ht="12.75">
      <c r="A101" s="49" t="str">
        <f>+'[1]tav.1 ita'!$A23</f>
        <v> Altre legnose</v>
      </c>
      <c r="B101" s="143">
        <f>+B179</f>
        <v>1327715.03961888</v>
      </c>
      <c r="C101" s="143">
        <f aca="true" t="shared" si="31" ref="C101:V101">+C179</f>
        <v>19852.3484361339</v>
      </c>
      <c r="D101" s="143">
        <f t="shared" si="31"/>
        <v>77965.6750413847</v>
      </c>
      <c r="E101" s="143">
        <f t="shared" si="31"/>
        <v>9265.25865375615</v>
      </c>
      <c r="F101" s="143">
        <f t="shared" si="31"/>
        <v>2832.83</v>
      </c>
      <c r="G101" s="143">
        <f t="shared" si="31"/>
        <v>54450.62</v>
      </c>
      <c r="H101" s="143">
        <f t="shared" si="31"/>
        <v>19775.8883346224</v>
      </c>
      <c r="I101" s="143">
        <f t="shared" si="31"/>
        <v>901.61</v>
      </c>
      <c r="J101" s="143">
        <f t="shared" si="31"/>
        <v>7460.89</v>
      </c>
      <c r="K101" s="143">
        <f t="shared" si="31"/>
        <v>37709.3047335467</v>
      </c>
      <c r="L101" s="143">
        <f t="shared" si="31"/>
        <v>21654.2672422809</v>
      </c>
      <c r="M101" s="143">
        <f t="shared" si="31"/>
        <v>3665.09</v>
      </c>
      <c r="N101" s="143">
        <f t="shared" si="31"/>
        <v>724100.405434479</v>
      </c>
      <c r="O101" s="143">
        <f t="shared" si="31"/>
        <v>62362.72</v>
      </c>
      <c r="P101" s="143">
        <f t="shared" si="31"/>
        <v>48317.6008124554</v>
      </c>
      <c r="Q101" s="143">
        <f t="shared" si="31"/>
        <v>39621.7866001746</v>
      </c>
      <c r="R101" s="143">
        <f t="shared" si="31"/>
        <v>1991.84</v>
      </c>
      <c r="S101" s="143">
        <f t="shared" si="31"/>
        <v>136433.85831289</v>
      </c>
      <c r="T101" s="143">
        <f t="shared" si="31"/>
        <v>5571.48</v>
      </c>
      <c r="U101" s="143">
        <f>+U179</f>
        <v>21.65</v>
      </c>
      <c r="V101" s="143">
        <f t="shared" si="31"/>
        <v>53759.9160171533</v>
      </c>
    </row>
    <row r="102" spans="1:22" ht="12.75">
      <c r="A102" s="49" t="str">
        <f>+'[1]tav.1 ita'!$A24</f>
        <v>ALLEVAMENTI ZOOTECNICI</v>
      </c>
      <c r="B102" s="143">
        <f>+B180</f>
        <v>15461172.3294174</v>
      </c>
      <c r="C102" s="143">
        <f aca="true" t="shared" si="32" ref="C102:V102">+C180</f>
        <v>692786.33431174</v>
      </c>
      <c r="D102" s="143">
        <f t="shared" si="32"/>
        <v>465646.764159448</v>
      </c>
      <c r="E102" s="143">
        <f t="shared" si="32"/>
        <v>235254.447997126</v>
      </c>
      <c r="F102" s="143">
        <f t="shared" si="32"/>
        <v>148346.78406972</v>
      </c>
      <c r="G102" s="143">
        <f t="shared" si="32"/>
        <v>309562.988974778</v>
      </c>
      <c r="H102" s="143">
        <f t="shared" si="32"/>
        <v>643668.025098949</v>
      </c>
      <c r="I102" s="143">
        <f t="shared" si="32"/>
        <v>185147.04572446</v>
      </c>
      <c r="J102" s="143">
        <f t="shared" si="32"/>
        <v>274565.585535016</v>
      </c>
      <c r="K102" s="143">
        <f t="shared" si="32"/>
        <v>695523.694439484</v>
      </c>
      <c r="L102" s="143">
        <f t="shared" si="32"/>
        <v>369779.910439826</v>
      </c>
      <c r="M102" s="143">
        <f t="shared" si="32"/>
        <v>269571.118822729</v>
      </c>
      <c r="N102" s="143">
        <f t="shared" si="32"/>
        <v>479187.179632252</v>
      </c>
      <c r="O102" s="143">
        <f t="shared" si="32"/>
        <v>2366349.21354762</v>
      </c>
      <c r="P102" s="143">
        <f t="shared" si="32"/>
        <v>345123.544489207</v>
      </c>
      <c r="Q102" s="143">
        <f t="shared" si="32"/>
        <v>2024105.63341113</v>
      </c>
      <c r="R102" s="143">
        <f t="shared" si="32"/>
        <v>399282.250283607</v>
      </c>
      <c r="S102" s="143">
        <f t="shared" si="32"/>
        <v>4059462.07465964</v>
      </c>
      <c r="T102" s="143">
        <f t="shared" si="32"/>
        <v>82592.3209106813</v>
      </c>
      <c r="U102" s="143">
        <f>+U180</f>
        <v>45133.9088932328</v>
      </c>
      <c r="V102" s="143">
        <f t="shared" si="32"/>
        <v>1370083.50401678</v>
      </c>
    </row>
    <row r="103" spans="1:22" ht="12.75">
      <c r="A103" s="49" t="str">
        <f>+'[1]tav.1 ita'!$A25</f>
        <v>Prodotti zootecnici alimentari</v>
      </c>
      <c r="B103" s="143">
        <f>+B181</f>
        <v>15450512.9363831</v>
      </c>
      <c r="C103" s="143">
        <f aca="true" t="shared" si="33" ref="C103:V103">+C181</f>
        <v>691154.480058677</v>
      </c>
      <c r="D103" s="143">
        <f t="shared" si="33"/>
        <v>464399.518368421</v>
      </c>
      <c r="E103" s="143">
        <f t="shared" si="33"/>
        <v>234507.774431391</v>
      </c>
      <c r="F103" s="143">
        <f t="shared" si="33"/>
        <v>147478.991591387</v>
      </c>
      <c r="G103" s="143">
        <f t="shared" si="33"/>
        <v>308696.606993066</v>
      </c>
      <c r="H103" s="143">
        <f t="shared" si="33"/>
        <v>643383.553476786</v>
      </c>
      <c r="I103" s="143">
        <f t="shared" si="33"/>
        <v>184837.661868234</v>
      </c>
      <c r="J103" s="143">
        <f t="shared" si="33"/>
        <v>273805.011772948</v>
      </c>
      <c r="K103" s="143">
        <f t="shared" si="33"/>
        <v>694584.59074819</v>
      </c>
      <c r="L103" s="143">
        <f t="shared" si="33"/>
        <v>369128.992340105</v>
      </c>
      <c r="M103" s="143">
        <f t="shared" si="33"/>
        <v>269213.661095954</v>
      </c>
      <c r="N103" s="143">
        <f t="shared" si="33"/>
        <v>478549.25610064</v>
      </c>
      <c r="O103" s="143">
        <f t="shared" si="33"/>
        <v>2366119.66039769</v>
      </c>
      <c r="P103" s="143">
        <f t="shared" si="33"/>
        <v>345069.369500457</v>
      </c>
      <c r="Q103" s="143">
        <f t="shared" si="33"/>
        <v>2023790.97807187</v>
      </c>
      <c r="R103" s="143">
        <f t="shared" si="33"/>
        <v>399080.828304978</v>
      </c>
      <c r="S103" s="143">
        <f t="shared" si="33"/>
        <v>4059220.68964424</v>
      </c>
      <c r="T103" s="143">
        <f t="shared" si="33"/>
        <v>82575.116634106</v>
      </c>
      <c r="U103" s="143">
        <f>+U181</f>
        <v>45133.9088932328</v>
      </c>
      <c r="V103" s="143">
        <f t="shared" si="33"/>
        <v>1369782.28609071</v>
      </c>
    </row>
    <row r="104" spans="1:22" ht="12.75">
      <c r="A104" s="49" t="str">
        <f>+'[1]tav.1 ita'!$A26</f>
        <v> Carni</v>
      </c>
      <c r="B104" s="143">
        <f>+B182</f>
        <v>9649211.04723537</v>
      </c>
      <c r="C104" s="143">
        <f aca="true" t="shared" si="34" ref="C104:V104">+C182</f>
        <v>327115.222141437</v>
      </c>
      <c r="D104" s="143">
        <f t="shared" si="34"/>
        <v>295911.874348354</v>
      </c>
      <c r="E104" s="143">
        <f t="shared" si="34"/>
        <v>167798.345063991</v>
      </c>
      <c r="F104" s="143">
        <f t="shared" si="34"/>
        <v>110292.783315776</v>
      </c>
      <c r="G104" s="143">
        <f t="shared" si="34"/>
        <v>156858.24128647</v>
      </c>
      <c r="H104" s="143">
        <f t="shared" si="34"/>
        <v>388079.184818301</v>
      </c>
      <c r="I104" s="143">
        <f t="shared" si="34"/>
        <v>142929.345227481</v>
      </c>
      <c r="J104" s="143">
        <f t="shared" si="34"/>
        <v>209023.762322782</v>
      </c>
      <c r="K104" s="143">
        <f t="shared" si="34"/>
        <v>357574.69738555</v>
      </c>
      <c r="L104" s="143">
        <f t="shared" si="34"/>
        <v>295798.425704982</v>
      </c>
      <c r="M104" s="143">
        <f t="shared" si="34"/>
        <v>200743.315914786</v>
      </c>
      <c r="N104" s="143">
        <f t="shared" si="34"/>
        <v>333799.74187624</v>
      </c>
      <c r="O104" s="143">
        <f t="shared" si="34"/>
        <v>1435284.96706193</v>
      </c>
      <c r="P104" s="143">
        <f t="shared" si="34"/>
        <v>206913.793773376</v>
      </c>
      <c r="Q104" s="143">
        <f t="shared" si="34"/>
        <v>1469361.6774233</v>
      </c>
      <c r="R104" s="143">
        <f t="shared" si="34"/>
        <v>151099.382494255</v>
      </c>
      <c r="S104" s="143">
        <f t="shared" si="34"/>
        <v>2350012.8458474</v>
      </c>
      <c r="T104" s="143">
        <f t="shared" si="34"/>
        <v>58339.9509496057</v>
      </c>
      <c r="U104" s="143">
        <f>+U182</f>
        <v>25146.0810063507</v>
      </c>
      <c r="V104" s="143">
        <f t="shared" si="34"/>
        <v>967127.409272993</v>
      </c>
    </row>
    <row r="105" spans="1:22" ht="12.75">
      <c r="A105" s="49" t="str">
        <f>+'[1]tav.1 ita'!$A27</f>
        <v> Latte</v>
      </c>
      <c r="B105" s="143">
        <f>+B187</f>
        <v>4589029.53170659</v>
      </c>
      <c r="C105" s="143">
        <f aca="true" t="shared" si="35" ref="C105:V105">+C187</f>
        <v>347978.635500116</v>
      </c>
      <c r="D105" s="143">
        <f t="shared" si="35"/>
        <v>90189.2786966403</v>
      </c>
      <c r="E105" s="143">
        <f t="shared" si="35"/>
        <v>38516.0443183243</v>
      </c>
      <c r="F105" s="143">
        <f t="shared" si="35"/>
        <v>28748.7501666237</v>
      </c>
      <c r="G105" s="143">
        <f t="shared" si="35"/>
        <v>113126.8264227</v>
      </c>
      <c r="H105" s="143">
        <f t="shared" si="35"/>
        <v>180762.466309274</v>
      </c>
      <c r="I105" s="143">
        <f t="shared" si="35"/>
        <v>34296.3950390068</v>
      </c>
      <c r="J105" s="143">
        <f t="shared" si="35"/>
        <v>30106.0066562968</v>
      </c>
      <c r="K105" s="143">
        <f t="shared" si="35"/>
        <v>294745.976039131</v>
      </c>
      <c r="L105" s="143">
        <f t="shared" si="35"/>
        <v>26540.6243161436</v>
      </c>
      <c r="M105" s="143">
        <f t="shared" si="35"/>
        <v>32124.2790576192</v>
      </c>
      <c r="N105" s="143">
        <f t="shared" si="35"/>
        <v>105411.606165092</v>
      </c>
      <c r="O105" s="143">
        <f t="shared" si="35"/>
        <v>681422.447437732</v>
      </c>
      <c r="P105" s="143">
        <f t="shared" si="35"/>
        <v>122778.545119214</v>
      </c>
      <c r="Q105" s="143">
        <f t="shared" si="35"/>
        <v>380078.666508114</v>
      </c>
      <c r="R105" s="143">
        <f t="shared" si="35"/>
        <v>239912.791946605</v>
      </c>
      <c r="S105" s="143">
        <f t="shared" si="35"/>
        <v>1505287.52876145</v>
      </c>
      <c r="T105" s="143">
        <f t="shared" si="35"/>
        <v>10499.367964187</v>
      </c>
      <c r="U105" s="143">
        <f>+U187</f>
        <v>18934.6481827892</v>
      </c>
      <c r="V105" s="143">
        <f t="shared" si="35"/>
        <v>307568.647099532</v>
      </c>
    </row>
    <row r="106" spans="1:22" ht="12.75">
      <c r="A106" s="49" t="str">
        <f>+'[1]tav.1 ita'!$A28</f>
        <v> Uova</v>
      </c>
      <c r="B106" s="143">
        <f>+B190</f>
        <v>1165522.13233639</v>
      </c>
      <c r="C106" s="143">
        <f aca="true" t="shared" si="36" ref="C106:V108">+C190</f>
        <v>15463.7123111577</v>
      </c>
      <c r="D106" s="143">
        <f t="shared" si="36"/>
        <v>77196.6928689531</v>
      </c>
      <c r="E106" s="143">
        <f t="shared" si="36"/>
        <v>26999.4010636992</v>
      </c>
      <c r="F106" s="143">
        <f t="shared" si="36"/>
        <v>6662.80908336849</v>
      </c>
      <c r="G106" s="143">
        <f t="shared" si="36"/>
        <v>38116.6889439206</v>
      </c>
      <c r="H106" s="143">
        <f t="shared" si="36"/>
        <v>72750.1138029113</v>
      </c>
      <c r="I106" s="143">
        <f t="shared" si="36"/>
        <v>7019.56565728278</v>
      </c>
      <c r="J106" s="143">
        <f t="shared" si="36"/>
        <v>33481.5485615073</v>
      </c>
      <c r="K106" s="143">
        <f t="shared" si="36"/>
        <v>39283.3456484692</v>
      </c>
      <c r="L106" s="143">
        <f t="shared" si="36"/>
        <v>44825.5356641692</v>
      </c>
      <c r="M106" s="143">
        <f t="shared" si="36"/>
        <v>34456.2402748284</v>
      </c>
      <c r="N106" s="143">
        <f t="shared" si="36"/>
        <v>35164.4568198012</v>
      </c>
      <c r="O106" s="143">
        <f t="shared" si="36"/>
        <v>243980.485504014</v>
      </c>
      <c r="P106" s="143">
        <f t="shared" si="36"/>
        <v>13581.1414265195</v>
      </c>
      <c r="Q106" s="143">
        <f t="shared" si="36"/>
        <v>171366.603276354</v>
      </c>
      <c r="R106" s="143">
        <f t="shared" si="36"/>
        <v>5094.6037315547</v>
      </c>
      <c r="S106" s="143">
        <f t="shared" si="36"/>
        <v>197361.232746179</v>
      </c>
      <c r="T106" s="143">
        <f t="shared" si="36"/>
        <v>11946.4846725903</v>
      </c>
      <c r="U106" s="143">
        <f>+U190</f>
        <v>1053.17970409294</v>
      </c>
      <c r="V106" s="143">
        <f t="shared" si="36"/>
        <v>89718.2905750127</v>
      </c>
    </row>
    <row r="107" spans="1:22" ht="12.75">
      <c r="A107" s="49" t="str">
        <f>+'[1]tav.1 ita'!$A29</f>
        <v> Miele</v>
      </c>
      <c r="B107" s="143">
        <f aca="true" t="shared" si="37" ref="B107:Q108">+B191</f>
        <v>46750.2251047426</v>
      </c>
      <c r="C107" s="143">
        <f t="shared" si="37"/>
        <v>596.910105966885</v>
      </c>
      <c r="D107" s="143">
        <f t="shared" si="37"/>
        <v>1101.67245447369</v>
      </c>
      <c r="E107" s="143">
        <f t="shared" si="37"/>
        <v>1193.98398537652</v>
      </c>
      <c r="F107" s="143">
        <f t="shared" si="37"/>
        <v>1774.6490256185</v>
      </c>
      <c r="G107" s="143">
        <f t="shared" si="37"/>
        <v>594.850339975399</v>
      </c>
      <c r="H107" s="143">
        <f t="shared" si="37"/>
        <v>1791.78854629995</v>
      </c>
      <c r="I107" s="143">
        <f t="shared" si="37"/>
        <v>592.355944462775</v>
      </c>
      <c r="J107" s="143">
        <f t="shared" si="37"/>
        <v>1193.69423236243</v>
      </c>
      <c r="K107" s="143">
        <f t="shared" si="37"/>
        <v>2980.57167503946</v>
      </c>
      <c r="L107" s="143">
        <f t="shared" si="37"/>
        <v>1964.40665481054</v>
      </c>
      <c r="M107" s="143">
        <f t="shared" si="37"/>
        <v>1889.8258487204</v>
      </c>
      <c r="N107" s="143">
        <f t="shared" si="37"/>
        <v>4173.45123950718</v>
      </c>
      <c r="O107" s="143">
        <f t="shared" si="37"/>
        <v>5431.76039401231</v>
      </c>
      <c r="P107" s="143">
        <f t="shared" si="37"/>
        <v>1795.88918134722</v>
      </c>
      <c r="Q107" s="143">
        <f t="shared" si="37"/>
        <v>2984.03086410263</v>
      </c>
      <c r="R107" s="143">
        <f t="shared" si="36"/>
        <v>2974.05013256285</v>
      </c>
      <c r="S107" s="143">
        <f t="shared" si="36"/>
        <v>6559.08228921178</v>
      </c>
      <c r="T107" s="143">
        <f t="shared" si="36"/>
        <v>1789.31304772303</v>
      </c>
      <c r="U107" s="143">
        <f>+U191</f>
        <v>0</v>
      </c>
      <c r="V107" s="143">
        <f t="shared" si="36"/>
        <v>5367.93914316909</v>
      </c>
    </row>
    <row r="108" spans="1:22" ht="12.75">
      <c r="A108" s="49" t="str">
        <f>+'[1]tav.1 ita'!$A30</f>
        <v>Prodotti zootecnici non alimentari</v>
      </c>
      <c r="B108" s="143">
        <f t="shared" si="37"/>
        <v>10659.3930343448</v>
      </c>
      <c r="C108" s="143">
        <f t="shared" si="36"/>
        <v>1631.85425306283</v>
      </c>
      <c r="D108" s="143">
        <f t="shared" si="36"/>
        <v>1247.24579102661</v>
      </c>
      <c r="E108" s="143">
        <f t="shared" si="36"/>
        <v>746.673565735395</v>
      </c>
      <c r="F108" s="143">
        <f t="shared" si="36"/>
        <v>867.792478333075</v>
      </c>
      <c r="G108" s="143">
        <f t="shared" si="36"/>
        <v>866.381981712312</v>
      </c>
      <c r="H108" s="143">
        <f t="shared" si="36"/>
        <v>284.471622163218</v>
      </c>
      <c r="I108" s="143">
        <f t="shared" si="36"/>
        <v>309.383856226535</v>
      </c>
      <c r="J108" s="143">
        <f t="shared" si="36"/>
        <v>760.573762067066</v>
      </c>
      <c r="K108" s="143">
        <f t="shared" si="36"/>
        <v>939.103691293771</v>
      </c>
      <c r="L108" s="143">
        <f t="shared" si="36"/>
        <v>650.918099721314</v>
      </c>
      <c r="M108" s="143">
        <f t="shared" si="36"/>
        <v>357.457726775328</v>
      </c>
      <c r="N108" s="143">
        <f t="shared" si="36"/>
        <v>637.923531611618</v>
      </c>
      <c r="O108" s="143">
        <f t="shared" si="36"/>
        <v>229.553149927912</v>
      </c>
      <c r="P108" s="143">
        <f t="shared" si="36"/>
        <v>54.1749887500033</v>
      </c>
      <c r="Q108" s="143">
        <f t="shared" si="36"/>
        <v>314.65533926214</v>
      </c>
      <c r="R108" s="143">
        <f t="shared" si="36"/>
        <v>201.421978628443</v>
      </c>
      <c r="S108" s="143">
        <f t="shared" si="36"/>
        <v>241.385015395878</v>
      </c>
      <c r="T108" s="143">
        <f t="shared" si="36"/>
        <v>17.2042765753116</v>
      </c>
      <c r="U108" s="143">
        <f>+U192</f>
        <v>0</v>
      </c>
      <c r="V108" s="143">
        <f t="shared" si="36"/>
        <v>301.217926076011</v>
      </c>
    </row>
    <row r="109" spans="1:22" ht="12.75">
      <c r="A109" s="49" t="str">
        <f>+'[1]tav.1 ita'!$A31</f>
        <v>ATTIVITA' DEI SERVIZI CONNESSI</v>
      </c>
      <c r="B109" s="143">
        <f>+B193</f>
        <v>6734580.5925</v>
      </c>
      <c r="C109" s="143">
        <f aca="true" t="shared" si="38" ref="C109:V109">+C193</f>
        <v>285540.104463968</v>
      </c>
      <c r="D109" s="143">
        <f t="shared" si="38"/>
        <v>757228.029782715</v>
      </c>
      <c r="E109" s="143">
        <f t="shared" si="38"/>
        <v>317348.993853337</v>
      </c>
      <c r="F109" s="143">
        <f t="shared" si="38"/>
        <v>231713.0919359</v>
      </c>
      <c r="G109" s="143">
        <f t="shared" si="38"/>
        <v>680636.647050114</v>
      </c>
      <c r="H109" s="143">
        <f t="shared" si="38"/>
        <v>435806.186607021</v>
      </c>
      <c r="I109" s="143">
        <f t="shared" si="38"/>
        <v>91152.4647996657</v>
      </c>
      <c r="J109" s="143">
        <f t="shared" si="38"/>
        <v>171350.611789054</v>
      </c>
      <c r="K109" s="143">
        <f t="shared" si="38"/>
        <v>364849.335602941</v>
      </c>
      <c r="L109" s="143">
        <f t="shared" si="38"/>
        <v>248910.265387506</v>
      </c>
      <c r="M109" s="143">
        <f t="shared" si="38"/>
        <v>119486.550056593</v>
      </c>
      <c r="N109" s="143">
        <f t="shared" si="38"/>
        <v>299027.700655651</v>
      </c>
      <c r="O109" s="143">
        <f t="shared" si="38"/>
        <v>761985.162761392</v>
      </c>
      <c r="P109" s="143">
        <f t="shared" si="38"/>
        <v>147981.880664623</v>
      </c>
      <c r="Q109" s="143">
        <f t="shared" si="38"/>
        <v>665207.576523949</v>
      </c>
      <c r="R109" s="143">
        <f t="shared" si="38"/>
        <v>135670.370320867</v>
      </c>
      <c r="S109" s="143">
        <f t="shared" si="38"/>
        <v>565067.590640165</v>
      </c>
      <c r="T109" s="143">
        <f t="shared" si="38"/>
        <v>47099.5953778219</v>
      </c>
      <c r="U109" s="143">
        <f>+U193</f>
        <v>13064.5361771155</v>
      </c>
      <c r="V109" s="143">
        <f t="shared" si="38"/>
        <v>395453.898049601</v>
      </c>
    </row>
    <row r="110" spans="1:22" ht="12.75">
      <c r="A110" s="49" t="str">
        <f>+'[1]tav.1 ita'!$A32</f>
        <v>Produzione di beni e servizi dell'agricoltura</v>
      </c>
      <c r="B110" s="143">
        <f>+B194</f>
        <v>49255426.4757773</v>
      </c>
      <c r="C110" s="143">
        <f aca="true" t="shared" si="39" ref="C110:V110">+C194</f>
        <v>1723762.65757365</v>
      </c>
      <c r="D110" s="143">
        <f t="shared" si="39"/>
        <v>4051194.01350359</v>
      </c>
      <c r="E110" s="143">
        <f t="shared" si="39"/>
        <v>1795271.88017592</v>
      </c>
      <c r="F110" s="143">
        <f t="shared" si="39"/>
        <v>830183.406342809</v>
      </c>
      <c r="G110" s="143">
        <f t="shared" si="39"/>
        <v>4149148.02601809</v>
      </c>
      <c r="H110" s="143">
        <f t="shared" si="39"/>
        <v>3294424.20466359</v>
      </c>
      <c r="I110" s="143">
        <f t="shared" si="39"/>
        <v>474039.18742964</v>
      </c>
      <c r="J110" s="143">
        <f t="shared" si="39"/>
        <v>1258074.88976077</v>
      </c>
      <c r="K110" s="143">
        <f t="shared" si="39"/>
        <v>2684148.99057605</v>
      </c>
      <c r="L110" s="143">
        <f t="shared" si="39"/>
        <v>1111860.92243929</v>
      </c>
      <c r="M110" s="143">
        <f t="shared" si="39"/>
        <v>737738.058938051</v>
      </c>
      <c r="N110" s="143">
        <f t="shared" si="39"/>
        <v>2576686.85800537</v>
      </c>
      <c r="O110" s="143">
        <f t="shared" si="39"/>
        <v>6068658.38002301</v>
      </c>
      <c r="P110" s="143">
        <f t="shared" si="39"/>
        <v>1031900.96812451</v>
      </c>
      <c r="Q110" s="143">
        <f t="shared" si="39"/>
        <v>5439413.48887446</v>
      </c>
      <c r="R110" s="143">
        <f t="shared" si="39"/>
        <v>1359243.99070667</v>
      </c>
      <c r="S110" s="143">
        <f t="shared" si="39"/>
        <v>6521110.17130638</v>
      </c>
      <c r="T110" s="143">
        <f t="shared" si="39"/>
        <v>547559.431476692</v>
      </c>
      <c r="U110" s="143">
        <f>+U194</f>
        <v>66031.5718676926</v>
      </c>
      <c r="V110" s="143">
        <f t="shared" si="39"/>
        <v>3534975.37797104</v>
      </c>
    </row>
    <row r="111" spans="1:22" ht="12.75">
      <c r="A111" s="49" t="str">
        <f>+'[1]tav.1 ita'!$A33</f>
        <v>(+) Attività secondarie (a)</v>
      </c>
      <c r="B111" s="143">
        <f>+B121</f>
        <v>4252851.4992</v>
      </c>
      <c r="C111" s="143">
        <f aca="true" t="shared" si="40" ref="C111:V111">+C121</f>
        <v>148567.121512214</v>
      </c>
      <c r="D111" s="143">
        <f t="shared" si="40"/>
        <v>174110.193253559</v>
      </c>
      <c r="E111" s="143">
        <f t="shared" si="40"/>
        <v>100743.372580181</v>
      </c>
      <c r="F111" s="143">
        <f t="shared" si="40"/>
        <v>40003.1724784648</v>
      </c>
      <c r="G111" s="143">
        <f t="shared" si="40"/>
        <v>196002.457422634</v>
      </c>
      <c r="H111" s="143">
        <f t="shared" si="40"/>
        <v>174646.187732715</v>
      </c>
      <c r="I111" s="143">
        <f t="shared" si="40"/>
        <v>30713.1946498952</v>
      </c>
      <c r="J111" s="143">
        <f t="shared" si="40"/>
        <v>98986.740118772</v>
      </c>
      <c r="K111" s="143">
        <f t="shared" si="40"/>
        <v>212756.02990868</v>
      </c>
      <c r="L111" s="143">
        <f t="shared" si="40"/>
        <v>141867.78437708</v>
      </c>
      <c r="M111" s="143">
        <f t="shared" si="40"/>
        <v>79762.7670380131</v>
      </c>
      <c r="N111" s="143">
        <f t="shared" si="40"/>
        <v>403833.456145404</v>
      </c>
      <c r="O111" s="143">
        <f t="shared" si="40"/>
        <v>519109.976745033</v>
      </c>
      <c r="P111" s="143">
        <f t="shared" si="40"/>
        <v>118336.931123159</v>
      </c>
      <c r="Q111" s="143">
        <f t="shared" si="40"/>
        <v>339919.857580031</v>
      </c>
      <c r="R111" s="143">
        <f t="shared" si="40"/>
        <v>507749.671491798</v>
      </c>
      <c r="S111" s="143">
        <f t="shared" si="40"/>
        <v>583033.700093204</v>
      </c>
      <c r="T111" s="143">
        <f t="shared" si="40"/>
        <v>54265.6317313283</v>
      </c>
      <c r="U111" s="143">
        <f>+U121</f>
        <v>20841.1353690985</v>
      </c>
      <c r="V111" s="143">
        <f t="shared" si="40"/>
        <v>307602.117848736</v>
      </c>
    </row>
    <row r="112" spans="1:22" ht="12.75">
      <c r="A112" s="49" t="str">
        <f>+'[1]tav.1 ita'!$A34</f>
        <v>(-) Attività secondarie (a)</v>
      </c>
      <c r="B112" s="143">
        <f>+B122</f>
        <v>932500</v>
      </c>
      <c r="C112" s="143">
        <f aca="true" t="shared" si="41" ref="C112:V112">+C122</f>
        <v>39448.4417174203</v>
      </c>
      <c r="D112" s="143">
        <f t="shared" si="41"/>
        <v>98177.0798982773</v>
      </c>
      <c r="E112" s="143">
        <f t="shared" si="41"/>
        <v>52990.0115522247</v>
      </c>
      <c r="F112" s="143">
        <f t="shared" si="41"/>
        <v>19084.7151638439</v>
      </c>
      <c r="G112" s="143">
        <f t="shared" si="41"/>
        <v>114729.506017096</v>
      </c>
      <c r="H112" s="143">
        <f t="shared" si="41"/>
        <v>121665.358867412</v>
      </c>
      <c r="I112" s="143">
        <f t="shared" si="41"/>
        <v>10569.6978457833</v>
      </c>
      <c r="J112" s="143">
        <f t="shared" si="41"/>
        <v>46175.1468668202</v>
      </c>
      <c r="K112" s="143">
        <f t="shared" si="41"/>
        <v>81754.3510960634</v>
      </c>
      <c r="L112" s="143">
        <f t="shared" si="41"/>
        <v>14789.1276068285</v>
      </c>
      <c r="M112" s="143">
        <f t="shared" si="41"/>
        <v>7428.25519790958</v>
      </c>
      <c r="N112" s="143">
        <f t="shared" si="41"/>
        <v>20980.6912670915</v>
      </c>
      <c r="O112" s="143">
        <f t="shared" si="41"/>
        <v>96682.6240128416</v>
      </c>
      <c r="P112" s="143">
        <f t="shared" si="41"/>
        <v>6097.96974614891</v>
      </c>
      <c r="Q112" s="143">
        <f t="shared" si="41"/>
        <v>88608.3674454343</v>
      </c>
      <c r="R112" s="143">
        <f t="shared" si="41"/>
        <v>7935.08611370366</v>
      </c>
      <c r="S112" s="143">
        <f t="shared" si="41"/>
        <v>65644.6454612334</v>
      </c>
      <c r="T112" s="143">
        <f t="shared" si="41"/>
        <v>4505.52378115496</v>
      </c>
      <c r="U112" s="143">
        <f>+U122</f>
        <v>629.389456798352</v>
      </c>
      <c r="V112" s="143">
        <f t="shared" si="41"/>
        <v>34604.0108859147</v>
      </c>
    </row>
    <row r="113" spans="1:22" ht="12.75">
      <c r="A113" s="49" t="str">
        <f>+'[1]tav.1 ita'!$A35</f>
        <v>Produzione della branca agricoltura</v>
      </c>
      <c r="B113" s="143">
        <f>+B119</f>
        <v>52575777.9749773</v>
      </c>
      <c r="C113" s="143">
        <f aca="true" t="shared" si="42" ref="C113:V113">+C119</f>
        <v>1832881.3373684436</v>
      </c>
      <c r="D113" s="143">
        <f t="shared" si="42"/>
        <v>4127127.1268588714</v>
      </c>
      <c r="E113" s="143">
        <f t="shared" si="42"/>
        <v>1843025.2412038764</v>
      </c>
      <c r="F113" s="143">
        <f t="shared" si="42"/>
        <v>851101.8636574298</v>
      </c>
      <c r="G113" s="143">
        <f t="shared" si="42"/>
        <v>4230420.977423628</v>
      </c>
      <c r="H113" s="143">
        <f t="shared" si="42"/>
        <v>3347405.0335288933</v>
      </c>
      <c r="I113" s="143">
        <f t="shared" si="42"/>
        <v>494182.68423375185</v>
      </c>
      <c r="J113" s="143">
        <f t="shared" si="42"/>
        <v>1310886.4830127216</v>
      </c>
      <c r="K113" s="143">
        <f t="shared" si="42"/>
        <v>2815150.6693886663</v>
      </c>
      <c r="L113" s="143">
        <f t="shared" si="42"/>
        <v>1238939.5792095414</v>
      </c>
      <c r="M113" s="143">
        <f t="shared" si="42"/>
        <v>810072.5707781545</v>
      </c>
      <c r="N113" s="143">
        <f t="shared" si="42"/>
        <v>2959539.6228836826</v>
      </c>
      <c r="O113" s="143">
        <f t="shared" si="42"/>
        <v>6491085.732755201</v>
      </c>
      <c r="P113" s="143">
        <f t="shared" si="42"/>
        <v>1144139.92950152</v>
      </c>
      <c r="Q113" s="143">
        <f t="shared" si="42"/>
        <v>5690724.979009056</v>
      </c>
      <c r="R113" s="143">
        <f t="shared" si="42"/>
        <v>1859058.5760847644</v>
      </c>
      <c r="S113" s="143">
        <f t="shared" si="42"/>
        <v>7038499.225938351</v>
      </c>
      <c r="T113" s="143">
        <f t="shared" si="42"/>
        <v>597319.5394268653</v>
      </c>
      <c r="U113" s="143">
        <f>+U119</f>
        <v>86243.31777999275</v>
      </c>
      <c r="V113" s="143">
        <f t="shared" si="42"/>
        <v>3807973.4849338615</v>
      </c>
    </row>
    <row r="114" spans="1:22" ht="12.75">
      <c r="A114" s="49" t="str">
        <f>+'[1]tav.1 ita'!$A36</f>
        <v>Consumi intermedi (compreso Sifim)</v>
      </c>
      <c r="B114" s="143">
        <f>+B123</f>
        <v>23451553.19</v>
      </c>
      <c r="C114" s="143">
        <f aca="true" t="shared" si="43" ref="C114:V114">+C123</f>
        <v>804289.078405442</v>
      </c>
      <c r="D114" s="143">
        <f t="shared" si="43"/>
        <v>1449113.06076752</v>
      </c>
      <c r="E114" s="143">
        <f t="shared" si="43"/>
        <v>758784.618529167</v>
      </c>
      <c r="F114" s="143">
        <f t="shared" si="43"/>
        <v>337382.966047945</v>
      </c>
      <c r="G114" s="143">
        <f t="shared" si="43"/>
        <v>1776545.97137511</v>
      </c>
      <c r="H114" s="143">
        <f t="shared" si="43"/>
        <v>1152271.01951832</v>
      </c>
      <c r="I114" s="143">
        <f t="shared" si="43"/>
        <v>242619.637792712</v>
      </c>
      <c r="J114" s="143">
        <f t="shared" si="43"/>
        <v>645690.39241063</v>
      </c>
      <c r="K114" s="143">
        <f t="shared" si="43"/>
        <v>1185771.0624788</v>
      </c>
      <c r="L114" s="143">
        <f t="shared" si="43"/>
        <v>680824.090202196</v>
      </c>
      <c r="M114" s="143">
        <f t="shared" si="43"/>
        <v>386788.600140499</v>
      </c>
      <c r="N114" s="143">
        <f t="shared" si="43"/>
        <v>889606.202601586</v>
      </c>
      <c r="O114" s="143">
        <f t="shared" si="43"/>
        <v>3185505.31641479</v>
      </c>
      <c r="P114" s="143">
        <f t="shared" si="43"/>
        <v>615528.483713197</v>
      </c>
      <c r="Q114" s="143">
        <f t="shared" si="43"/>
        <v>2935377.36149841</v>
      </c>
      <c r="R114" s="143">
        <f t="shared" si="43"/>
        <v>514395.352976179</v>
      </c>
      <c r="S114" s="143">
        <f t="shared" si="43"/>
        <v>3767905.07934829</v>
      </c>
      <c r="T114" s="143">
        <f t="shared" si="43"/>
        <v>202155.614948523</v>
      </c>
      <c r="U114" s="143">
        <f>+U123</f>
        <v>41341.4953857567</v>
      </c>
      <c r="V114" s="143">
        <f t="shared" si="43"/>
        <v>1879657.78544493</v>
      </c>
    </row>
    <row r="115" spans="1:22" ht="12.75">
      <c r="A115" s="49" t="str">
        <f>+'[1]tav.1 ita'!$A37</f>
        <v>Valore aggiunto della branca agricoltura</v>
      </c>
      <c r="B115" s="143">
        <f>+B124</f>
        <v>29124224.7849773</v>
      </c>
      <c r="C115" s="143">
        <f aca="true" t="shared" si="44" ref="C115:V115">+C124</f>
        <v>1028592.2589630017</v>
      </c>
      <c r="D115" s="143">
        <f t="shared" si="44"/>
        <v>2678014.066091351</v>
      </c>
      <c r="E115" s="143">
        <f t="shared" si="44"/>
        <v>1084240.6226747094</v>
      </c>
      <c r="F115" s="143">
        <f t="shared" si="44"/>
        <v>513718.8976094848</v>
      </c>
      <c r="G115" s="143">
        <f t="shared" si="44"/>
        <v>2453875.006048518</v>
      </c>
      <c r="H115" s="143">
        <f t="shared" si="44"/>
        <v>2195134.0140105733</v>
      </c>
      <c r="I115" s="143">
        <f t="shared" si="44"/>
        <v>251563.04644103986</v>
      </c>
      <c r="J115" s="143">
        <f t="shared" si="44"/>
        <v>665196.0906020916</v>
      </c>
      <c r="K115" s="143">
        <f t="shared" si="44"/>
        <v>1629379.6069098662</v>
      </c>
      <c r="L115" s="143">
        <f t="shared" si="44"/>
        <v>558115.4890073454</v>
      </c>
      <c r="M115" s="143">
        <f t="shared" si="44"/>
        <v>423283.9706376555</v>
      </c>
      <c r="N115" s="143">
        <f t="shared" si="44"/>
        <v>2069933.4202820966</v>
      </c>
      <c r="O115" s="143">
        <f t="shared" si="44"/>
        <v>3305580.4163404107</v>
      </c>
      <c r="P115" s="143">
        <f t="shared" si="44"/>
        <v>528611.445788323</v>
      </c>
      <c r="Q115" s="143">
        <f t="shared" si="44"/>
        <v>2755347.6175106466</v>
      </c>
      <c r="R115" s="143">
        <f t="shared" si="44"/>
        <v>1344663.2231085855</v>
      </c>
      <c r="S115" s="143">
        <f t="shared" si="44"/>
        <v>3270594.146590061</v>
      </c>
      <c r="T115" s="143">
        <f t="shared" si="44"/>
        <v>395163.9244783423</v>
      </c>
      <c r="U115" s="143">
        <f>+U124</f>
        <v>44901.82239423605</v>
      </c>
      <c r="V115" s="143">
        <f t="shared" si="44"/>
        <v>1928315.6994889316</v>
      </c>
    </row>
    <row r="118" spans="1:37" ht="42">
      <c r="A118" s="93"/>
      <c r="B118" s="94" t="s">
        <v>23</v>
      </c>
      <c r="C118" s="88" t="s">
        <v>171</v>
      </c>
      <c r="D118" s="88" t="s">
        <v>170</v>
      </c>
      <c r="E118" s="88" t="s">
        <v>169</v>
      </c>
      <c r="F118" s="88" t="s">
        <v>168</v>
      </c>
      <c r="G118" s="88" t="s">
        <v>167</v>
      </c>
      <c r="H118" s="88" t="s">
        <v>166</v>
      </c>
      <c r="I118" s="88" t="s">
        <v>165</v>
      </c>
      <c r="J118" s="88" t="s">
        <v>164</v>
      </c>
      <c r="K118" s="88" t="s">
        <v>163</v>
      </c>
      <c r="L118" s="88" t="s">
        <v>162</v>
      </c>
      <c r="M118" s="88" t="s">
        <v>161</v>
      </c>
      <c r="N118" s="88" t="s">
        <v>160</v>
      </c>
      <c r="O118" s="88" t="s">
        <v>180</v>
      </c>
      <c r="P118" s="88" t="s">
        <v>181</v>
      </c>
      <c r="Q118" s="88" t="s">
        <v>156</v>
      </c>
      <c r="R118" s="88" t="s">
        <v>182</v>
      </c>
      <c r="S118" s="88" t="s">
        <v>24</v>
      </c>
      <c r="T118" s="88" t="s">
        <v>158</v>
      </c>
      <c r="U118" s="88" t="s">
        <v>183</v>
      </c>
      <c r="V118" s="88" t="s">
        <v>153</v>
      </c>
      <c r="W118"/>
      <c r="AG118" s="94" t="s">
        <v>45</v>
      </c>
      <c r="AH118" s="94" t="s">
        <v>46</v>
      </c>
      <c r="AI118" s="94" t="s">
        <v>44</v>
      </c>
      <c r="AJ118" s="94" t="s">
        <v>185</v>
      </c>
      <c r="AK118" s="94" t="s">
        <v>186</v>
      </c>
    </row>
    <row r="119" spans="1:37" ht="12.75">
      <c r="A119" s="89" t="s">
        <v>187</v>
      </c>
      <c r="B119" s="90">
        <v>52575777.9749773</v>
      </c>
      <c r="C119" s="90">
        <v>1832881.3373684436</v>
      </c>
      <c r="D119" s="90">
        <v>4127127.1268588714</v>
      </c>
      <c r="E119" s="90">
        <v>1843025.2412038764</v>
      </c>
      <c r="F119" s="90">
        <v>851101.8636574298</v>
      </c>
      <c r="G119" s="90">
        <v>4230420.977423628</v>
      </c>
      <c r="H119" s="90">
        <v>3347405.0335288933</v>
      </c>
      <c r="I119" s="90">
        <v>494182.68423375185</v>
      </c>
      <c r="J119" s="90">
        <v>1310886.4830127216</v>
      </c>
      <c r="K119" s="90">
        <v>2815150.6693886663</v>
      </c>
      <c r="L119" s="90">
        <v>1238939.5792095414</v>
      </c>
      <c r="M119" s="90">
        <v>810072.5707781545</v>
      </c>
      <c r="N119" s="90">
        <v>2959539.6228836826</v>
      </c>
      <c r="O119" s="90">
        <v>6491085.732755201</v>
      </c>
      <c r="P119" s="90">
        <v>1144139.92950152</v>
      </c>
      <c r="Q119" s="90">
        <v>5690724.979009056</v>
      </c>
      <c r="R119" s="90">
        <v>1859058.5760847644</v>
      </c>
      <c r="S119" s="90">
        <v>7038499.225938351</v>
      </c>
      <c r="T119" s="90">
        <v>597319.5394268653</v>
      </c>
      <c r="U119" s="90">
        <v>86243.31777999275</v>
      </c>
      <c r="V119" s="90">
        <v>3807973.4849338615</v>
      </c>
      <c r="W119"/>
      <c r="AG119" s="90">
        <v>12196420.8640706</v>
      </c>
      <c r="AH119" s="90">
        <v>15282478.0648652</v>
      </c>
      <c r="AI119" s="90">
        <v>8010745.81156229</v>
      </c>
      <c r="AJ119" s="90">
        <v>11979485.1997928</v>
      </c>
      <c r="AK119" s="90">
        <v>6146281.52840159</v>
      </c>
    </row>
    <row r="120" spans="1:37" ht="21">
      <c r="A120" s="91" t="s">
        <v>188</v>
      </c>
      <c r="B120" s="92">
        <v>49255426.4757773</v>
      </c>
      <c r="C120" s="92">
        <v>1723762.65757365</v>
      </c>
      <c r="D120" s="92">
        <v>4051194.01350359</v>
      </c>
      <c r="E120" s="92">
        <v>1795271.88017592</v>
      </c>
      <c r="F120" s="92">
        <v>830183.406342809</v>
      </c>
      <c r="G120" s="92">
        <v>4149148.02601809</v>
      </c>
      <c r="H120" s="92">
        <v>3294424.20466359</v>
      </c>
      <c r="I120" s="92">
        <v>474039.18742964</v>
      </c>
      <c r="J120" s="92">
        <v>1258074.88976077</v>
      </c>
      <c r="K120" s="92">
        <v>2684148.99057605</v>
      </c>
      <c r="L120" s="92">
        <v>1111860.92243929</v>
      </c>
      <c r="M120" s="92">
        <v>737738.058938051</v>
      </c>
      <c r="N120" s="92">
        <v>2576686.85800537</v>
      </c>
      <c r="O120" s="92">
        <v>6068658.38002301</v>
      </c>
      <c r="P120" s="92">
        <v>1031900.96812451</v>
      </c>
      <c r="Q120" s="92">
        <v>5439413.48887446</v>
      </c>
      <c r="R120" s="92">
        <v>1359243.99070667</v>
      </c>
      <c r="S120" s="92">
        <v>6521110.17130638</v>
      </c>
      <c r="T120" s="92">
        <v>547559.431476692</v>
      </c>
      <c r="U120" s="92">
        <v>66031.5718676926</v>
      </c>
      <c r="V120" s="92">
        <v>3534975.37797104</v>
      </c>
      <c r="W120"/>
      <c r="AG120" s="92">
        <v>11281787.4925136</v>
      </c>
      <c r="AH120" s="92">
        <v>13958416.269507</v>
      </c>
      <c r="AI120" s="92">
        <v>7315148.90403684</v>
      </c>
      <c r="AJ120" s="92">
        <v>11715648.3732271</v>
      </c>
      <c r="AK120" s="92">
        <v>5979462.14140789</v>
      </c>
    </row>
    <row r="121" spans="1:37" ht="12.75">
      <c r="A121" s="89" t="s">
        <v>189</v>
      </c>
      <c r="B121" s="90">
        <v>4252851.4992</v>
      </c>
      <c r="C121" s="90">
        <v>148567.121512214</v>
      </c>
      <c r="D121" s="90">
        <v>174110.193253559</v>
      </c>
      <c r="E121" s="90">
        <v>100743.372580181</v>
      </c>
      <c r="F121" s="90">
        <v>40003.1724784648</v>
      </c>
      <c r="G121" s="90">
        <v>196002.457422634</v>
      </c>
      <c r="H121" s="90">
        <v>174646.187732715</v>
      </c>
      <c r="I121" s="90">
        <v>30713.1946498952</v>
      </c>
      <c r="J121" s="90">
        <v>98986.740118772</v>
      </c>
      <c r="K121" s="90">
        <v>212756.02990868</v>
      </c>
      <c r="L121" s="90">
        <v>141867.78437708</v>
      </c>
      <c r="M121" s="90">
        <v>79762.7670380131</v>
      </c>
      <c r="N121" s="90">
        <v>403833.456145404</v>
      </c>
      <c r="O121" s="90">
        <v>519109.976745033</v>
      </c>
      <c r="P121" s="90">
        <v>118336.931123159</v>
      </c>
      <c r="Q121" s="90">
        <v>339919.857580031</v>
      </c>
      <c r="R121" s="90">
        <v>507749.671491798</v>
      </c>
      <c r="S121" s="90">
        <v>583033.700093204</v>
      </c>
      <c r="T121" s="90">
        <v>54265.6317313283</v>
      </c>
      <c r="U121" s="90">
        <v>20841.1353690985</v>
      </c>
      <c r="V121" s="90">
        <v>307602.117848736</v>
      </c>
      <c r="W121"/>
      <c r="AG121" s="90">
        <v>1023702.9469005</v>
      </c>
      <c r="AH121" s="90">
        <v>1514058.51531367</v>
      </c>
      <c r="AI121" s="90">
        <v>815044.970039121</v>
      </c>
      <c r="AJ121" s="90">
        <v>631970.146914542</v>
      </c>
      <c r="AK121" s="90">
        <v>321671.708832163</v>
      </c>
    </row>
    <row r="122" spans="1:37" ht="12.75">
      <c r="A122" s="89" t="s">
        <v>190</v>
      </c>
      <c r="B122" s="92">
        <v>932500</v>
      </c>
      <c r="C122" s="92">
        <v>39448.4417174203</v>
      </c>
      <c r="D122" s="92">
        <v>98177.0798982773</v>
      </c>
      <c r="E122" s="92">
        <v>52990.0115522247</v>
      </c>
      <c r="F122" s="92">
        <v>19084.7151638439</v>
      </c>
      <c r="G122" s="92">
        <v>114729.506017096</v>
      </c>
      <c r="H122" s="92">
        <v>121665.358867412</v>
      </c>
      <c r="I122" s="92">
        <v>10569.6978457833</v>
      </c>
      <c r="J122" s="92">
        <v>46175.1468668202</v>
      </c>
      <c r="K122" s="92">
        <v>81754.3510960634</v>
      </c>
      <c r="L122" s="92">
        <v>14789.1276068285</v>
      </c>
      <c r="M122" s="92">
        <v>7428.25519790958</v>
      </c>
      <c r="N122" s="92">
        <v>20980.6912670915</v>
      </c>
      <c r="O122" s="92">
        <v>96682.6240128416</v>
      </c>
      <c r="P122" s="92">
        <v>6097.96974614891</v>
      </c>
      <c r="Q122" s="92">
        <v>88608.3674454343</v>
      </c>
      <c r="R122" s="92">
        <v>7935.08611370366</v>
      </c>
      <c r="S122" s="92">
        <v>65644.6454612334</v>
      </c>
      <c r="T122" s="92">
        <v>4505.52378115496</v>
      </c>
      <c r="U122" s="92">
        <v>629.389456798352</v>
      </c>
      <c r="V122" s="92">
        <v>34604.0108859147</v>
      </c>
      <c r="W122"/>
      <c r="AG122" s="92">
        <v>109069.575343551</v>
      </c>
      <c r="AH122" s="92">
        <v>189996.719955491</v>
      </c>
      <c r="AI122" s="92">
        <v>119448.062513674</v>
      </c>
      <c r="AJ122" s="92">
        <v>368133.32034882</v>
      </c>
      <c r="AK122" s="92">
        <v>154852.321838463</v>
      </c>
    </row>
    <row r="123" spans="1:37" ht="21">
      <c r="A123" s="91" t="s">
        <v>191</v>
      </c>
      <c r="B123" s="90">
        <v>23451553.19</v>
      </c>
      <c r="C123" s="90">
        <v>804289.078405442</v>
      </c>
      <c r="D123" s="90">
        <v>1449113.06076752</v>
      </c>
      <c r="E123" s="90">
        <v>758784.618529167</v>
      </c>
      <c r="F123" s="90">
        <v>337382.966047945</v>
      </c>
      <c r="G123" s="90">
        <v>1776545.97137511</v>
      </c>
      <c r="H123" s="90">
        <v>1152271.01951832</v>
      </c>
      <c r="I123" s="90">
        <v>242619.637792712</v>
      </c>
      <c r="J123" s="90">
        <v>645690.39241063</v>
      </c>
      <c r="K123" s="90">
        <v>1185771.0624788</v>
      </c>
      <c r="L123" s="90">
        <v>680824.090202196</v>
      </c>
      <c r="M123" s="90">
        <v>386788.600140499</v>
      </c>
      <c r="N123" s="90">
        <v>889606.202601586</v>
      </c>
      <c r="O123" s="90">
        <v>3185505.31641479</v>
      </c>
      <c r="P123" s="90">
        <v>615528.483713197</v>
      </c>
      <c r="Q123" s="90">
        <v>2935377.36149841</v>
      </c>
      <c r="R123" s="90">
        <v>514395.352976179</v>
      </c>
      <c r="S123" s="90">
        <v>3767905.07934829</v>
      </c>
      <c r="T123" s="90">
        <v>202155.614948523</v>
      </c>
      <c r="U123" s="90">
        <v>41341.4953857567</v>
      </c>
      <c r="V123" s="90">
        <v>1879657.78544493</v>
      </c>
      <c r="W123"/>
      <c r="AG123" s="90">
        <v>6372295.76302997</v>
      </c>
      <c r="AH123" s="90">
        <v>7429687.04832198</v>
      </c>
      <c r="AI123" s="90">
        <v>3208949.66905374</v>
      </c>
      <c r="AJ123" s="90">
        <v>4920108.11553309</v>
      </c>
      <c r="AK123" s="90">
        <v>2377652.24744772</v>
      </c>
    </row>
    <row r="124" spans="1:37" ht="12.75">
      <c r="A124" s="89" t="s">
        <v>192</v>
      </c>
      <c r="B124" s="92">
        <v>29124224.7849773</v>
      </c>
      <c r="C124" s="92">
        <v>1028592.2589630017</v>
      </c>
      <c r="D124" s="92">
        <v>2678014.066091351</v>
      </c>
      <c r="E124" s="92">
        <v>1084240.6226747094</v>
      </c>
      <c r="F124" s="92">
        <v>513718.8976094848</v>
      </c>
      <c r="G124" s="92">
        <v>2453875.006048518</v>
      </c>
      <c r="H124" s="92">
        <v>2195134.0140105733</v>
      </c>
      <c r="I124" s="92">
        <v>251563.04644103986</v>
      </c>
      <c r="J124" s="92">
        <v>665196.0906020916</v>
      </c>
      <c r="K124" s="92">
        <v>1629379.6069098662</v>
      </c>
      <c r="L124" s="92">
        <v>558115.4890073454</v>
      </c>
      <c r="M124" s="92">
        <v>423283.9706376555</v>
      </c>
      <c r="N124" s="92">
        <v>2069933.4202820966</v>
      </c>
      <c r="O124" s="92">
        <v>3305580.4163404107</v>
      </c>
      <c r="P124" s="92">
        <v>528611.445788323</v>
      </c>
      <c r="Q124" s="92">
        <v>2755347.6175106466</v>
      </c>
      <c r="R124" s="92">
        <v>1344663.2231085855</v>
      </c>
      <c r="S124" s="92">
        <v>3270594.146590061</v>
      </c>
      <c r="T124" s="92">
        <v>395163.9244783423</v>
      </c>
      <c r="U124" s="92">
        <v>44901.82239423605</v>
      </c>
      <c r="V124" s="92">
        <v>1928315.6994889316</v>
      </c>
      <c r="W124"/>
      <c r="AG124" s="92">
        <v>5824125.10104059</v>
      </c>
      <c r="AH124" s="92">
        <v>7852791.01654317</v>
      </c>
      <c r="AI124" s="92">
        <v>4801796.14250855</v>
      </c>
      <c r="AJ124" s="92">
        <v>7059377.08425972</v>
      </c>
      <c r="AK124" s="92">
        <v>3768629.28095387</v>
      </c>
    </row>
    <row r="125" spans="1:37" ht="21">
      <c r="A125" s="91" t="s">
        <v>193</v>
      </c>
      <c r="B125" s="90">
        <v>27059673.5538598</v>
      </c>
      <c r="C125" s="90">
        <v>745436.218797944</v>
      </c>
      <c r="D125" s="90">
        <v>2828319.21956143</v>
      </c>
      <c r="E125" s="90">
        <v>1242668.43832546</v>
      </c>
      <c r="F125" s="90">
        <v>450123.530337189</v>
      </c>
      <c r="G125" s="90">
        <v>3158948.3899932</v>
      </c>
      <c r="H125" s="90">
        <v>2214949.99295762</v>
      </c>
      <c r="I125" s="90">
        <v>197739.676905514</v>
      </c>
      <c r="J125" s="90">
        <v>812158.692436701</v>
      </c>
      <c r="K125" s="90">
        <v>1623775.96053363</v>
      </c>
      <c r="L125" s="90">
        <v>493170.746611953</v>
      </c>
      <c r="M125" s="90">
        <v>348680.390058728</v>
      </c>
      <c r="N125" s="90">
        <v>1798471.97771746</v>
      </c>
      <c r="O125" s="90">
        <v>2940324.003714</v>
      </c>
      <c r="P125" s="90">
        <v>538795.542970676</v>
      </c>
      <c r="Q125" s="90">
        <v>2750100.27893937</v>
      </c>
      <c r="R125" s="90">
        <v>824291.370102201</v>
      </c>
      <c r="S125" s="90">
        <v>1896580.50600657</v>
      </c>
      <c r="T125" s="90">
        <v>417867.515188189</v>
      </c>
      <c r="U125" s="90">
        <v>7833.12679734433</v>
      </c>
      <c r="V125" s="90">
        <v>1769437.97590466</v>
      </c>
      <c r="W125"/>
      <c r="AG125" s="90">
        <v>4161245.87538048</v>
      </c>
      <c r="AH125" s="90">
        <v>6642137.59834843</v>
      </c>
      <c r="AI125" s="90">
        <v>4338068.92237362</v>
      </c>
      <c r="AJ125" s="90">
        <v>7846837.56863892</v>
      </c>
      <c r="AK125" s="90">
        <v>3752229.92972785</v>
      </c>
    </row>
    <row r="126" spans="1:37" ht="12.75">
      <c r="A126" s="91" t="s">
        <v>194</v>
      </c>
      <c r="B126" s="92">
        <v>13562320.5604938</v>
      </c>
      <c r="C126" s="92">
        <v>389017.026052254</v>
      </c>
      <c r="D126" s="92">
        <v>1311445.69378227</v>
      </c>
      <c r="E126" s="92">
        <v>537635.753547793</v>
      </c>
      <c r="F126" s="92">
        <v>308181.166536149</v>
      </c>
      <c r="G126" s="92">
        <v>1608975.05580383</v>
      </c>
      <c r="H126" s="92">
        <v>1411609.77207436</v>
      </c>
      <c r="I126" s="92">
        <v>144492.139408014</v>
      </c>
      <c r="J126" s="92">
        <v>519248.320253883</v>
      </c>
      <c r="K126" s="92">
        <v>942255.533559103</v>
      </c>
      <c r="L126" s="92">
        <v>350548.450375622</v>
      </c>
      <c r="M126" s="92">
        <v>212406.975465742</v>
      </c>
      <c r="N126" s="92">
        <v>396134.430678516</v>
      </c>
      <c r="O126" s="92">
        <v>1496690.36726152</v>
      </c>
      <c r="P126" s="92">
        <v>245680.399572697</v>
      </c>
      <c r="Q126" s="92">
        <v>1393989.44371063</v>
      </c>
      <c r="R126" s="92">
        <v>55983.9139306161</v>
      </c>
      <c r="S126" s="92">
        <v>1035851.99758019</v>
      </c>
      <c r="T126" s="92">
        <v>364542.366732104</v>
      </c>
      <c r="U126" s="92">
        <v>2079.50472287304</v>
      </c>
      <c r="V126" s="92">
        <v>835552.249445636</v>
      </c>
      <c r="W126"/>
      <c r="AG126" s="92">
        <v>2306737.93734032</v>
      </c>
      <c r="AH126" s="92">
        <v>3208953.05506463</v>
      </c>
      <c r="AI126" s="92">
        <v>1946356.21985163</v>
      </c>
      <c r="AJ126" s="92">
        <v>4594021.29788448</v>
      </c>
      <c r="AK126" s="92">
        <v>1901533.91755291</v>
      </c>
    </row>
    <row r="127" spans="1:37" ht="21">
      <c r="A127" s="89" t="s">
        <v>195</v>
      </c>
      <c r="B127" s="90">
        <v>4189995.50997661</v>
      </c>
      <c r="C127" s="90">
        <v>51677.4925501616</v>
      </c>
      <c r="D127" s="90">
        <v>251419.233813318</v>
      </c>
      <c r="E127" s="90">
        <v>46411.0995179713</v>
      </c>
      <c r="F127" s="90">
        <v>139550.957868987</v>
      </c>
      <c r="G127" s="90">
        <v>426806.012250101</v>
      </c>
      <c r="H127" s="90">
        <v>101783.657227638</v>
      </c>
      <c r="I127" s="90">
        <v>61733.5759673397</v>
      </c>
      <c r="J127" s="90">
        <v>87221.1884323353</v>
      </c>
      <c r="K127" s="90">
        <v>90882.2977486151</v>
      </c>
      <c r="L127" s="90">
        <v>205937.009968653</v>
      </c>
      <c r="M127" s="90">
        <v>98280.764793427</v>
      </c>
      <c r="N127" s="90">
        <v>155196.729967204</v>
      </c>
      <c r="O127" s="90">
        <v>618472.746719783</v>
      </c>
      <c r="P127" s="90">
        <v>131213.770260553</v>
      </c>
      <c r="Q127" s="90">
        <v>500193.457451637</v>
      </c>
      <c r="R127" s="90">
        <v>397.979730255132</v>
      </c>
      <c r="S127" s="90">
        <v>621676.758045097</v>
      </c>
      <c r="T127" s="90">
        <v>245.37315416313</v>
      </c>
      <c r="U127" s="90">
        <v>35.2647228730369</v>
      </c>
      <c r="V127" s="90">
        <v>600860.139786503</v>
      </c>
      <c r="W127"/>
      <c r="AG127" s="90">
        <v>1299489.43490407</v>
      </c>
      <c r="AH127" s="90">
        <v>1416472.94261749</v>
      </c>
      <c r="AI127" s="90">
        <v>679378.350339638</v>
      </c>
      <c r="AJ127" s="90">
        <v>930060.492210634</v>
      </c>
      <c r="AK127" s="90">
        <v>365771.869772541</v>
      </c>
    </row>
    <row r="128" spans="1:37" ht="12.75">
      <c r="A128" s="91" t="s">
        <v>196</v>
      </c>
      <c r="B128" s="92">
        <v>523632.56447167</v>
      </c>
      <c r="C128" s="92">
        <v>35.0567513303794</v>
      </c>
      <c r="D128" s="92">
        <v>185.552451224243</v>
      </c>
      <c r="E128" s="92">
        <v>5480.45540163912</v>
      </c>
      <c r="F128" s="92">
        <v>3340.98973609827</v>
      </c>
      <c r="G128" s="92">
        <v>8601.73646848538</v>
      </c>
      <c r="H128" s="92">
        <v>10644.0138466196</v>
      </c>
      <c r="I128" s="92">
        <v>2178.8931356941</v>
      </c>
      <c r="J128" s="92">
        <v>16945.7922988042</v>
      </c>
      <c r="K128" s="92">
        <v>10162.1438459342</v>
      </c>
      <c r="L128" s="92">
        <v>12337.2259413997</v>
      </c>
      <c r="M128" s="92">
        <v>18579.4410298124</v>
      </c>
      <c r="N128" s="92">
        <v>12334.2006966045</v>
      </c>
      <c r="O128" s="92">
        <v>156349.776273809</v>
      </c>
      <c r="P128" s="92">
        <v>10204.4482775526</v>
      </c>
      <c r="Q128" s="92">
        <v>99091.8553752531</v>
      </c>
      <c r="R128" s="92">
        <v>36.2663702717738</v>
      </c>
      <c r="S128" s="92">
        <v>66623.7961611011</v>
      </c>
      <c r="T128" s="92">
        <v>72.9419719590656</v>
      </c>
      <c r="U128" s="92">
        <v>0</v>
      </c>
      <c r="V128" s="92">
        <v>90427.9784380768</v>
      </c>
      <c r="W128"/>
      <c r="AG128" s="92">
        <v>153538.909089272</v>
      </c>
      <c r="AH128" s="92">
        <v>292568.984536559</v>
      </c>
      <c r="AI128" s="92">
        <v>117881.162324065</v>
      </c>
      <c r="AJ128" s="92">
        <v>47333.2968573364</v>
      </c>
      <c r="AK128" s="92">
        <v>148.844180481966</v>
      </c>
    </row>
    <row r="129" spans="1:37" ht="12.75">
      <c r="A129" s="91" t="s">
        <v>197</v>
      </c>
      <c r="B129" s="90">
        <v>1484450.44147907</v>
      </c>
      <c r="C129" s="90">
        <v>31159.2727943932</v>
      </c>
      <c r="D129" s="90">
        <v>226437.290880099</v>
      </c>
      <c r="E129" s="90">
        <v>20060.7827078592</v>
      </c>
      <c r="F129" s="90">
        <v>111539.634621628</v>
      </c>
      <c r="G129" s="90">
        <v>362622.572340264</v>
      </c>
      <c r="H129" s="90">
        <v>53194.1488015327</v>
      </c>
      <c r="I129" s="90">
        <v>52090.4955926826</v>
      </c>
      <c r="J129" s="90">
        <v>40584.7392926065</v>
      </c>
      <c r="K129" s="90">
        <v>42827.3033196494</v>
      </c>
      <c r="L129" s="90">
        <v>154689.101876925</v>
      </c>
      <c r="M129" s="90">
        <v>47761.9395338481</v>
      </c>
      <c r="N129" s="90">
        <v>87572.5825116988</v>
      </c>
      <c r="O129" s="90">
        <v>171798.120318725</v>
      </c>
      <c r="P129" s="90">
        <v>621.125131644787</v>
      </c>
      <c r="Q129" s="90">
        <v>35992.8089765587</v>
      </c>
      <c r="R129" s="90">
        <v>0</v>
      </c>
      <c r="S129" s="90">
        <v>40517.7343984691</v>
      </c>
      <c r="T129" s="90">
        <v>0</v>
      </c>
      <c r="U129" s="90">
        <v>0</v>
      </c>
      <c r="V129" s="90">
        <v>4980.78838048369</v>
      </c>
      <c r="W129"/>
      <c r="AG129" s="90">
        <v>16407.1524984167</v>
      </c>
      <c r="AH129" s="90">
        <v>104304.812858873</v>
      </c>
      <c r="AI129" s="90">
        <v>368452.925121126</v>
      </c>
      <c r="AJ129" s="90">
        <v>706747.946306348</v>
      </c>
      <c r="AK129" s="90">
        <v>316215.420116192</v>
      </c>
    </row>
    <row r="130" spans="1:37" ht="12.75">
      <c r="A130" s="91" t="s">
        <v>198</v>
      </c>
      <c r="B130" s="92">
        <v>157961.637411625</v>
      </c>
      <c r="C130" s="92">
        <v>5352.14291192406</v>
      </c>
      <c r="D130" s="92">
        <v>2196.14300961038</v>
      </c>
      <c r="E130" s="92">
        <v>3346.59919666394</v>
      </c>
      <c r="F130" s="92">
        <v>6489.45203671314</v>
      </c>
      <c r="G130" s="92">
        <v>9372.63663437978</v>
      </c>
      <c r="H130" s="92">
        <v>7268.31843931936</v>
      </c>
      <c r="I130" s="92">
        <v>659.690454695635</v>
      </c>
      <c r="J130" s="92">
        <v>10200.0996149076</v>
      </c>
      <c r="K130" s="92">
        <v>5922.74753532204</v>
      </c>
      <c r="L130" s="92">
        <v>11897.9879647224</v>
      </c>
      <c r="M130" s="92">
        <v>13006.4709064405</v>
      </c>
      <c r="N130" s="92">
        <v>8819.53850524964</v>
      </c>
      <c r="O130" s="92">
        <v>18528.4082981496</v>
      </c>
      <c r="P130" s="92">
        <v>4796.14699747563</v>
      </c>
      <c r="Q130" s="92">
        <v>16351.6864614741</v>
      </c>
      <c r="R130" s="92">
        <v>31.575465733789</v>
      </c>
      <c r="S130" s="92">
        <v>17261.2347547834</v>
      </c>
      <c r="T130" s="92">
        <v>32.8946400400301</v>
      </c>
      <c r="U130" s="92">
        <v>0</v>
      </c>
      <c r="V130" s="92">
        <v>16427.8635840205</v>
      </c>
      <c r="W130"/>
      <c r="AG130" s="92">
        <v>29664.8111050935</v>
      </c>
      <c r="AH130" s="92">
        <v>31682.5026826352</v>
      </c>
      <c r="AI130" s="92">
        <v>41310.8613163872</v>
      </c>
      <c r="AJ130" s="92">
        <v>36274.8173949446</v>
      </c>
      <c r="AK130" s="92">
        <v>6826.54373074686</v>
      </c>
    </row>
    <row r="131" spans="1:37" ht="12.75">
      <c r="A131" s="91" t="s">
        <v>199</v>
      </c>
      <c r="B131" s="90">
        <v>1261715.08763329</v>
      </c>
      <c r="C131" s="90">
        <v>696.387607490893</v>
      </c>
      <c r="D131" s="90">
        <v>201.498374644014</v>
      </c>
      <c r="E131" s="90">
        <v>3286.52103724044</v>
      </c>
      <c r="F131" s="90">
        <v>696.538788919472</v>
      </c>
      <c r="G131" s="90">
        <v>1155.78499464661</v>
      </c>
      <c r="H131" s="90">
        <v>18898.0233459303</v>
      </c>
      <c r="I131" s="90">
        <v>2030.46168026422</v>
      </c>
      <c r="J131" s="90">
        <v>11438.090152888</v>
      </c>
      <c r="K131" s="90">
        <v>26054.9010083501</v>
      </c>
      <c r="L131" s="90">
        <v>7238.12570494957</v>
      </c>
      <c r="M131" s="90">
        <v>9510.74240357088</v>
      </c>
      <c r="N131" s="90">
        <v>23999.2358451755</v>
      </c>
      <c r="O131" s="90">
        <v>122589.224858097</v>
      </c>
      <c r="P131" s="90">
        <v>112084.860697032</v>
      </c>
      <c r="Q131" s="90">
        <v>317248.258762359</v>
      </c>
      <c r="R131" s="90">
        <v>259.913650496695</v>
      </c>
      <c r="S131" s="90">
        <v>329028.509284978</v>
      </c>
      <c r="T131" s="90">
        <v>128.377370295415</v>
      </c>
      <c r="U131" s="90">
        <v>35.2647228730369</v>
      </c>
      <c r="V131" s="90">
        <v>275134.367343094</v>
      </c>
      <c r="W131"/>
      <c r="AG131" s="90">
        <v>677055.789966055</v>
      </c>
      <c r="AH131" s="90">
        <v>787790.522657342</v>
      </c>
      <c r="AI131" s="90">
        <v>73240.6947365172</v>
      </c>
      <c r="AJ131" s="90">
        <v>36662.2497806619</v>
      </c>
      <c r="AK131" s="90">
        <v>1896.36330017582</v>
      </c>
    </row>
    <row r="132" spans="1:37" ht="12.75">
      <c r="A132" s="91" t="s">
        <v>200</v>
      </c>
      <c r="B132" s="92">
        <v>343355.233690601</v>
      </c>
      <c r="C132" s="92">
        <v>5341.11059504995</v>
      </c>
      <c r="D132" s="92">
        <v>0</v>
      </c>
      <c r="E132" s="92">
        <v>492.958799435422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494.275121306239</v>
      </c>
      <c r="O132" s="92">
        <v>11927.7443672718</v>
      </c>
      <c r="P132" s="92">
        <v>0</v>
      </c>
      <c r="Q132" s="92">
        <v>6218.88047217447</v>
      </c>
      <c r="R132" s="92">
        <v>0</v>
      </c>
      <c r="S132" s="92">
        <v>135996.267550484</v>
      </c>
      <c r="T132" s="92">
        <v>0</v>
      </c>
      <c r="U132" s="92">
        <v>0</v>
      </c>
      <c r="V132" s="92">
        <v>182883.996784879</v>
      </c>
      <c r="W132"/>
      <c r="AG132" s="92">
        <v>330156.871337049</v>
      </c>
      <c r="AH132" s="92">
        <v>21611.6045007079</v>
      </c>
      <c r="AI132" s="92">
        <v>535.576484460004</v>
      </c>
      <c r="AJ132" s="92">
        <v>508.714448992389</v>
      </c>
      <c r="AK132" s="92">
        <v>5810.37683853656</v>
      </c>
    </row>
    <row r="133" spans="1:37" ht="12.75">
      <c r="A133" s="91" t="s">
        <v>201</v>
      </c>
      <c r="B133" s="90">
        <v>128729.144346462</v>
      </c>
      <c r="C133" s="90">
        <v>4981.67017166262</v>
      </c>
      <c r="D133" s="90">
        <v>9968.29269209002</v>
      </c>
      <c r="E133" s="90">
        <v>4457.58496598299</v>
      </c>
      <c r="F133" s="90">
        <v>1724.6265455964</v>
      </c>
      <c r="G133" s="90">
        <v>11770.9155470308</v>
      </c>
      <c r="H133" s="90">
        <v>4877.44112391331</v>
      </c>
      <c r="I133" s="90">
        <v>1394.12350063794</v>
      </c>
      <c r="J133" s="90">
        <v>9904.60157538846</v>
      </c>
      <c r="K133" s="90">
        <v>2411.65255097828</v>
      </c>
      <c r="L133" s="90">
        <v>15106.284115867</v>
      </c>
      <c r="M133" s="90">
        <v>4563.52213663076</v>
      </c>
      <c r="N133" s="90">
        <v>18348.8187497435</v>
      </c>
      <c r="O133" s="90">
        <v>17105.2703535519</v>
      </c>
      <c r="P133" s="90">
        <v>1811.75626812346</v>
      </c>
      <c r="Q133" s="90">
        <v>3653.24511297446</v>
      </c>
      <c r="R133" s="90">
        <v>0</v>
      </c>
      <c r="S133" s="90">
        <v>9254.05083357307</v>
      </c>
      <c r="T133" s="90">
        <v>177.658200188159</v>
      </c>
      <c r="U133" s="90">
        <v>0</v>
      </c>
      <c r="V133" s="90">
        <v>7217.62990252893</v>
      </c>
      <c r="W133"/>
      <c r="AG133" s="90">
        <v>12660.6365646517</v>
      </c>
      <c r="AH133" s="90">
        <v>10002.0701786797</v>
      </c>
      <c r="AI133" s="90">
        <v>24877.8811357679</v>
      </c>
      <c r="AJ133" s="90">
        <v>32427.4050467304</v>
      </c>
      <c r="AK133" s="90">
        <v>12386.632046487</v>
      </c>
    </row>
    <row r="134" spans="1:37" ht="12.75">
      <c r="A134" s="89" t="s">
        <v>202</v>
      </c>
      <c r="B134" s="92">
        <v>7453894.05164962</v>
      </c>
      <c r="C134" s="92">
        <v>328225.756048321</v>
      </c>
      <c r="D134" s="92">
        <v>896402.25986967</v>
      </c>
      <c r="E134" s="92">
        <v>482779.267384761</v>
      </c>
      <c r="F134" s="92">
        <v>166197.254708927</v>
      </c>
      <c r="G134" s="92">
        <v>1077176.89975819</v>
      </c>
      <c r="H134" s="92">
        <v>1107569.99420631</v>
      </c>
      <c r="I134" s="92">
        <v>79277.6921192836</v>
      </c>
      <c r="J134" s="92">
        <v>410789.106091319</v>
      </c>
      <c r="K134" s="92">
        <v>729294.358457303</v>
      </c>
      <c r="L134" s="92">
        <v>96056.6974318416</v>
      </c>
      <c r="M134" s="92">
        <v>40184.4719139996</v>
      </c>
      <c r="N134" s="92">
        <v>149163.080499891</v>
      </c>
      <c r="O134" s="92">
        <v>706276.157092681</v>
      </c>
      <c r="P134" s="92">
        <v>26383.8515088345</v>
      </c>
      <c r="Q134" s="92">
        <v>621932.855041297</v>
      </c>
      <c r="R134" s="92">
        <v>52564.57381144</v>
      </c>
      <c r="S134" s="92">
        <v>265975.428211759</v>
      </c>
      <c r="T134" s="92">
        <v>34082.8660638313</v>
      </c>
      <c r="U134" s="92">
        <v>2044.24</v>
      </c>
      <c r="V134" s="92">
        <v>181517.241429965</v>
      </c>
      <c r="W134"/>
      <c r="AG134" s="92">
        <v>469374.361459469</v>
      </c>
      <c r="AH134" s="92">
        <v>1256256.09444425</v>
      </c>
      <c r="AI134" s="92">
        <v>930242.372172963</v>
      </c>
      <c r="AJ134" s="92">
        <v>3276817.52231769</v>
      </c>
      <c r="AK134" s="92">
        <v>1357227.69996355</v>
      </c>
    </row>
    <row r="135" spans="1:37" ht="12.75">
      <c r="A135" s="91" t="s">
        <v>203</v>
      </c>
      <c r="B135" s="90">
        <v>766196.37</v>
      </c>
      <c r="C135" s="90">
        <v>36030.39</v>
      </c>
      <c r="D135" s="90">
        <v>105520.85</v>
      </c>
      <c r="E135" s="90">
        <v>69440.07</v>
      </c>
      <c r="F135" s="90">
        <v>965.61</v>
      </c>
      <c r="G135" s="90">
        <v>38276.82</v>
      </c>
      <c r="H135" s="90">
        <v>138286.5</v>
      </c>
      <c r="I135" s="90">
        <v>7587.36</v>
      </c>
      <c r="J135" s="90">
        <v>84911.82</v>
      </c>
      <c r="K135" s="90">
        <v>33414.36</v>
      </c>
      <c r="L135" s="90">
        <v>1574.71</v>
      </c>
      <c r="M135" s="90">
        <v>9457.2</v>
      </c>
      <c r="N135" s="90">
        <v>17642.97</v>
      </c>
      <c r="O135" s="90">
        <v>100053.43</v>
      </c>
      <c r="P135" s="90">
        <v>4613.49</v>
      </c>
      <c r="Q135" s="90">
        <v>68325.27</v>
      </c>
      <c r="R135" s="90">
        <v>9815.63</v>
      </c>
      <c r="S135" s="90">
        <v>9358.16</v>
      </c>
      <c r="T135" s="90">
        <v>8033.91</v>
      </c>
      <c r="U135" s="90">
        <v>1081.88</v>
      </c>
      <c r="V135" s="90">
        <v>21805.94</v>
      </c>
      <c r="W135"/>
      <c r="AG135" s="90">
        <v>34901.22</v>
      </c>
      <c r="AH135" s="90">
        <v>151152.05</v>
      </c>
      <c r="AI135" s="90">
        <v>73856.78</v>
      </c>
      <c r="AJ135" s="90">
        <v>290230.35</v>
      </c>
      <c r="AK135" s="90">
        <v>139118.61</v>
      </c>
    </row>
    <row r="136" spans="1:37" ht="12.75">
      <c r="A136" s="91" t="s">
        <v>204</v>
      </c>
      <c r="B136" s="92">
        <v>246316.26</v>
      </c>
      <c r="C136" s="92">
        <v>1352.24</v>
      </c>
      <c r="D136" s="92">
        <v>30412.86</v>
      </c>
      <c r="E136" s="92">
        <v>15635.8</v>
      </c>
      <c r="F136" s="92">
        <v>2115.75</v>
      </c>
      <c r="G136" s="92">
        <v>10205.79</v>
      </c>
      <c r="H136" s="92">
        <v>79829.44</v>
      </c>
      <c r="I136" s="92">
        <v>162.83</v>
      </c>
      <c r="J136" s="92">
        <v>7705.66</v>
      </c>
      <c r="K136" s="92">
        <v>10852.98</v>
      </c>
      <c r="L136" s="92">
        <v>11056.05</v>
      </c>
      <c r="M136" s="92">
        <v>561.2</v>
      </c>
      <c r="N136" s="92">
        <v>2873.48</v>
      </c>
      <c r="O136" s="92">
        <v>50257.55</v>
      </c>
      <c r="P136" s="92">
        <v>1256.85</v>
      </c>
      <c r="Q136" s="92">
        <v>11226.4</v>
      </c>
      <c r="R136" s="92">
        <v>0</v>
      </c>
      <c r="S136" s="92">
        <v>4599.92</v>
      </c>
      <c r="T136" s="92">
        <v>140.17</v>
      </c>
      <c r="U136" s="92">
        <v>0</v>
      </c>
      <c r="V136" s="92">
        <v>6071.29</v>
      </c>
      <c r="W136"/>
      <c r="AG136" s="92">
        <v>21578.42</v>
      </c>
      <c r="AH136" s="92">
        <v>61517.08</v>
      </c>
      <c r="AI136" s="92">
        <v>30916.41</v>
      </c>
      <c r="AJ136" s="92">
        <v>119494.5</v>
      </c>
      <c r="AK136" s="92">
        <v>30814.59</v>
      </c>
    </row>
    <row r="137" spans="1:37" ht="12.75">
      <c r="A137" s="91" t="s">
        <v>205</v>
      </c>
      <c r="B137" s="90">
        <v>205732.36448083</v>
      </c>
      <c r="C137" s="90">
        <v>2560.69091555978</v>
      </c>
      <c r="D137" s="90">
        <v>12674.4784719442</v>
      </c>
      <c r="E137" s="90">
        <v>14961.2531652566</v>
      </c>
      <c r="F137" s="90">
        <v>135.910426522838</v>
      </c>
      <c r="G137" s="90">
        <v>18471.0912366168</v>
      </c>
      <c r="H137" s="90">
        <v>18945.8380492693</v>
      </c>
      <c r="I137" s="90">
        <v>951.363706659863</v>
      </c>
      <c r="J137" s="90">
        <v>1187.84898830117</v>
      </c>
      <c r="K137" s="90">
        <v>822.569476326877</v>
      </c>
      <c r="L137" s="90">
        <v>360.36051359688</v>
      </c>
      <c r="M137" s="90">
        <v>270.326283932965</v>
      </c>
      <c r="N137" s="90">
        <v>3083.60841532054</v>
      </c>
      <c r="O137" s="90">
        <v>80994.8747449752</v>
      </c>
      <c r="P137" s="90">
        <v>184.722832184686</v>
      </c>
      <c r="Q137" s="90">
        <v>15395.9579653405</v>
      </c>
      <c r="R137" s="90">
        <v>46.5838857059833</v>
      </c>
      <c r="S137" s="90">
        <v>5858.53140294765</v>
      </c>
      <c r="T137" s="90">
        <v>45.5671069862189</v>
      </c>
      <c r="U137" s="90">
        <v>0</v>
      </c>
      <c r="V137" s="90">
        <v>28780.786893382</v>
      </c>
      <c r="W137"/>
      <c r="AG137" s="90">
        <v>42005.7710336417</v>
      </c>
      <c r="AH137" s="90">
        <v>96915.4693004478</v>
      </c>
      <c r="AI137" s="90">
        <v>6467.62130129466</v>
      </c>
      <c r="AJ137" s="90">
        <v>69999.4379765595</v>
      </c>
      <c r="AK137" s="90">
        <v>17918.1697931833</v>
      </c>
    </row>
    <row r="138" spans="1:37" ht="12.75">
      <c r="A138" s="91" t="s">
        <v>206</v>
      </c>
      <c r="B138" s="92">
        <v>248265.139526372</v>
      </c>
      <c r="C138" s="92">
        <v>7903.70335944929</v>
      </c>
      <c r="D138" s="92">
        <v>38073.6435376841</v>
      </c>
      <c r="E138" s="92">
        <v>244.866028578458</v>
      </c>
      <c r="F138" s="92">
        <v>2301.7406686375</v>
      </c>
      <c r="G138" s="92">
        <v>13595.55556788</v>
      </c>
      <c r="H138" s="92">
        <v>3227.45141584429</v>
      </c>
      <c r="I138" s="92">
        <v>195.413564079763</v>
      </c>
      <c r="J138" s="92">
        <v>73969.6912063963</v>
      </c>
      <c r="K138" s="92">
        <v>49494.5594190065</v>
      </c>
      <c r="L138" s="92">
        <v>99.0773890405897</v>
      </c>
      <c r="M138" s="92">
        <v>0</v>
      </c>
      <c r="N138" s="92">
        <v>1075.44754385</v>
      </c>
      <c r="O138" s="92">
        <v>49294.3798967848</v>
      </c>
      <c r="P138" s="92">
        <v>0</v>
      </c>
      <c r="Q138" s="92">
        <v>6952.45879371499</v>
      </c>
      <c r="R138" s="92">
        <v>195.669393046045</v>
      </c>
      <c r="S138" s="92">
        <v>110.220861384117</v>
      </c>
      <c r="T138" s="92">
        <v>48.4451251048358</v>
      </c>
      <c r="U138" s="92">
        <v>0</v>
      </c>
      <c r="V138" s="92">
        <v>1482.81575589006</v>
      </c>
      <c r="W138"/>
      <c r="AG138" s="92">
        <v>1194.5801534717</v>
      </c>
      <c r="AH138" s="92">
        <v>48765.1576702601</v>
      </c>
      <c r="AI138" s="92">
        <v>39757.9802707031</v>
      </c>
      <c r="AJ138" s="92">
        <v>75726.5851793851</v>
      </c>
      <c r="AK138" s="92">
        <v>44153.82589731</v>
      </c>
    </row>
    <row r="139" spans="1:37" ht="12.75">
      <c r="A139" s="91" t="s">
        <v>207</v>
      </c>
      <c r="B139" s="90">
        <v>441173.096255165</v>
      </c>
      <c r="C139" s="90">
        <v>78924.6872995688</v>
      </c>
      <c r="D139" s="90">
        <v>167596.245323556</v>
      </c>
      <c r="E139" s="90">
        <v>3173.24911511154</v>
      </c>
      <c r="F139" s="90">
        <v>5816.49442823186</v>
      </c>
      <c r="G139" s="90">
        <v>132671.569241546</v>
      </c>
      <c r="H139" s="90">
        <v>16694.1679629229</v>
      </c>
      <c r="I139" s="90">
        <v>1315.87697411743</v>
      </c>
      <c r="J139" s="90">
        <v>6249.49276558417</v>
      </c>
      <c r="K139" s="90">
        <v>22150.3560415107</v>
      </c>
      <c r="L139" s="90">
        <v>438.621367168614</v>
      </c>
      <c r="M139" s="90">
        <v>0</v>
      </c>
      <c r="N139" s="90">
        <v>4715.18892243424</v>
      </c>
      <c r="O139" s="90">
        <v>329.616551997663</v>
      </c>
      <c r="P139" s="90">
        <v>0</v>
      </c>
      <c r="Q139" s="90">
        <v>110.635805707925</v>
      </c>
      <c r="R139" s="90">
        <v>0</v>
      </c>
      <c r="S139" s="90">
        <v>0</v>
      </c>
      <c r="T139" s="90">
        <v>986.894455707374</v>
      </c>
      <c r="U139" s="90">
        <v>0</v>
      </c>
      <c r="V139" s="90">
        <v>0</v>
      </c>
      <c r="W139"/>
      <c r="AG139" s="90">
        <v>1096.54939523042</v>
      </c>
      <c r="AH139" s="90">
        <v>441.015979414293</v>
      </c>
      <c r="AI139" s="90">
        <v>26646.234963544</v>
      </c>
      <c r="AJ139" s="90">
        <v>174170.236192302</v>
      </c>
      <c r="AK139" s="90">
        <v>292341.026905242</v>
      </c>
    </row>
    <row r="140" spans="1:37" ht="12.75">
      <c r="A140" s="91" t="s">
        <v>208</v>
      </c>
      <c r="B140" s="92">
        <v>251442.559542683</v>
      </c>
      <c r="C140" s="92">
        <v>7997.88380911101</v>
      </c>
      <c r="D140" s="92">
        <v>11947.5459959675</v>
      </c>
      <c r="E140" s="92">
        <v>22806.9959030494</v>
      </c>
      <c r="F140" s="92">
        <v>12341.2245977987</v>
      </c>
      <c r="G140" s="92">
        <v>79027.3015756904</v>
      </c>
      <c r="H140" s="92">
        <v>44380.1229295885</v>
      </c>
      <c r="I140" s="92">
        <v>1641.37357577607</v>
      </c>
      <c r="J140" s="92">
        <v>12703.5621044483</v>
      </c>
      <c r="K140" s="92">
        <v>20824.7609559663</v>
      </c>
      <c r="L140" s="92">
        <v>7417.5969047402</v>
      </c>
      <c r="M140" s="92">
        <v>1037.05221019775</v>
      </c>
      <c r="N140" s="92">
        <v>5903.4306664906</v>
      </c>
      <c r="O140" s="92">
        <v>2132.94583099088</v>
      </c>
      <c r="P140" s="92">
        <v>611.706036245633</v>
      </c>
      <c r="Q140" s="92">
        <v>6990.43939811423</v>
      </c>
      <c r="R140" s="92">
        <v>727.491438728216</v>
      </c>
      <c r="S140" s="92">
        <v>3497.46829512862</v>
      </c>
      <c r="T140" s="92">
        <v>3778.51139360619</v>
      </c>
      <c r="U140" s="92">
        <v>0</v>
      </c>
      <c r="V140" s="92">
        <v>5675.14592104438</v>
      </c>
      <c r="W140"/>
      <c r="AG140" s="92">
        <v>11345.9453409303</v>
      </c>
      <c r="AH140" s="92">
        <v>27234.1173759394</v>
      </c>
      <c r="AI140" s="92">
        <v>34407.3261447183</v>
      </c>
      <c r="AJ140" s="92">
        <v>194933.816738177</v>
      </c>
      <c r="AK140" s="92">
        <v>23169.3496248633</v>
      </c>
    </row>
    <row r="141" spans="1:37" ht="12.75">
      <c r="A141" s="91" t="s">
        <v>209</v>
      </c>
      <c r="B141" s="90">
        <v>212579.128114897</v>
      </c>
      <c r="C141" s="90">
        <v>7745.57564515239</v>
      </c>
      <c r="D141" s="90">
        <v>22382.8419691984</v>
      </c>
      <c r="E141" s="90">
        <v>18411.9215007937</v>
      </c>
      <c r="F141" s="90">
        <v>12676.6596023759</v>
      </c>
      <c r="G141" s="90">
        <v>50214.9187746093</v>
      </c>
      <c r="H141" s="90">
        <v>40499.0781007183</v>
      </c>
      <c r="I141" s="90">
        <v>746.903271844734</v>
      </c>
      <c r="J141" s="90">
        <v>26478.2483917028</v>
      </c>
      <c r="K141" s="90">
        <v>13208.7399418759</v>
      </c>
      <c r="L141" s="90">
        <v>6118.46019090115</v>
      </c>
      <c r="M141" s="90">
        <v>1792.54252131491</v>
      </c>
      <c r="N141" s="90">
        <v>3338.6652107334</v>
      </c>
      <c r="O141" s="90">
        <v>2477.10968959709</v>
      </c>
      <c r="P141" s="90">
        <v>171.959043428025</v>
      </c>
      <c r="Q141" s="90">
        <v>1088.44717048138</v>
      </c>
      <c r="R141" s="90">
        <v>1498.63759504382</v>
      </c>
      <c r="S141" s="90">
        <v>288.147566299498</v>
      </c>
      <c r="T141" s="90">
        <v>1088.09983150616</v>
      </c>
      <c r="U141" s="90">
        <v>0</v>
      </c>
      <c r="V141" s="90">
        <v>2352.17209732021</v>
      </c>
      <c r="W141"/>
      <c r="AG141" s="90">
        <v>5602.06482141081</v>
      </c>
      <c r="AH141" s="90">
        <v>7992.93418070068</v>
      </c>
      <c r="AI141" s="90">
        <v>24145.8491983711</v>
      </c>
      <c r="AJ141" s="90">
        <v>155163.379267064</v>
      </c>
      <c r="AK141" s="90">
        <v>30792.9953122734</v>
      </c>
    </row>
    <row r="142" spans="1:37" ht="12.75">
      <c r="A142" s="91" t="s">
        <v>210</v>
      </c>
      <c r="B142" s="92">
        <v>83319.3038529631</v>
      </c>
      <c r="C142" s="92">
        <v>1962.48384942693</v>
      </c>
      <c r="D142" s="92">
        <v>3080.40940129218</v>
      </c>
      <c r="E142" s="92">
        <v>1542.38653123819</v>
      </c>
      <c r="F142" s="92">
        <v>3627.04808100536</v>
      </c>
      <c r="G142" s="92">
        <v>24213.6029869486</v>
      </c>
      <c r="H142" s="92">
        <v>14118.4361733627</v>
      </c>
      <c r="I142" s="92">
        <v>758.047571117045</v>
      </c>
      <c r="J142" s="92">
        <v>16038.9050857326</v>
      </c>
      <c r="K142" s="92">
        <v>2797.99717642254</v>
      </c>
      <c r="L142" s="92">
        <v>6247.20601344846</v>
      </c>
      <c r="M142" s="92">
        <v>126.372227848393</v>
      </c>
      <c r="N142" s="92">
        <v>840.234763978668</v>
      </c>
      <c r="O142" s="92">
        <v>3969.26728968833</v>
      </c>
      <c r="P142" s="92">
        <v>0</v>
      </c>
      <c r="Q142" s="92">
        <v>841.055996667728</v>
      </c>
      <c r="R142" s="92">
        <v>40.4725561866821</v>
      </c>
      <c r="S142" s="92">
        <v>2298.10442455998</v>
      </c>
      <c r="T142" s="92">
        <v>210.207499806626</v>
      </c>
      <c r="U142" s="92">
        <v>0</v>
      </c>
      <c r="V142" s="92">
        <v>607.06622423198</v>
      </c>
      <c r="W142"/>
      <c r="AG142" s="92">
        <v>3626.30694717906</v>
      </c>
      <c r="AH142" s="92">
        <v>10711.3106432349</v>
      </c>
      <c r="AI142" s="92">
        <v>11791.6889722078</v>
      </c>
      <c r="AJ142" s="92">
        <v>68755.3720065155</v>
      </c>
      <c r="AK142" s="92">
        <v>6217.78010924481</v>
      </c>
    </row>
    <row r="143" spans="1:37" ht="12.75">
      <c r="A143" s="91" t="s">
        <v>211</v>
      </c>
      <c r="B143" s="90">
        <v>560504.42</v>
      </c>
      <c r="C143" s="90">
        <v>17339.76</v>
      </c>
      <c r="D143" s="90">
        <v>25858.09</v>
      </c>
      <c r="E143" s="90">
        <v>14054.4</v>
      </c>
      <c r="F143" s="90">
        <v>7891.8</v>
      </c>
      <c r="G143" s="90">
        <v>51186.03</v>
      </c>
      <c r="H143" s="90">
        <v>119419.69</v>
      </c>
      <c r="I143" s="90">
        <v>1480.74</v>
      </c>
      <c r="J143" s="90">
        <v>10832.44</v>
      </c>
      <c r="K143" s="90">
        <v>65808.84</v>
      </c>
      <c r="L143" s="90">
        <v>4649.34</v>
      </c>
      <c r="M143" s="90">
        <v>195.51</v>
      </c>
      <c r="N143" s="90">
        <v>4653.36</v>
      </c>
      <c r="O143" s="90">
        <v>37535.9</v>
      </c>
      <c r="P143" s="90">
        <v>366.72</v>
      </c>
      <c r="Q143" s="90">
        <v>158107.95</v>
      </c>
      <c r="R143" s="90">
        <v>388.68</v>
      </c>
      <c r="S143" s="90">
        <v>31054.79</v>
      </c>
      <c r="T143" s="90">
        <v>2447.2</v>
      </c>
      <c r="U143" s="90">
        <v>0</v>
      </c>
      <c r="V143" s="90">
        <v>7233.18</v>
      </c>
      <c r="W143"/>
      <c r="AG143" s="90">
        <v>32820.1</v>
      </c>
      <c r="AH143" s="90">
        <v>104372.42</v>
      </c>
      <c r="AI143" s="90">
        <v>64870.89</v>
      </c>
      <c r="AJ143" s="90">
        <v>213671.45</v>
      </c>
      <c r="AK143" s="90">
        <v>30507</v>
      </c>
    </row>
    <row r="144" spans="1:37" ht="12.75">
      <c r="A144" s="91" t="s">
        <v>212</v>
      </c>
      <c r="B144" s="92">
        <v>87426.2511938649</v>
      </c>
      <c r="C144" s="92">
        <v>1107.68937145917</v>
      </c>
      <c r="D144" s="92">
        <v>527.751454846182</v>
      </c>
      <c r="E144" s="92">
        <v>167.631212561273</v>
      </c>
      <c r="F144" s="92">
        <v>1284.12952892061</v>
      </c>
      <c r="G144" s="92">
        <v>9380.70112866571</v>
      </c>
      <c r="H144" s="92">
        <v>2109.36905986316</v>
      </c>
      <c r="I144" s="92">
        <v>601.666651780089</v>
      </c>
      <c r="J144" s="92">
        <v>12338.9547751262</v>
      </c>
      <c r="K144" s="92">
        <v>4279.03664929758</v>
      </c>
      <c r="L144" s="92">
        <v>3922.22768601576</v>
      </c>
      <c r="M144" s="92">
        <v>99.3283134766838</v>
      </c>
      <c r="N144" s="92">
        <v>872.41780941558</v>
      </c>
      <c r="O144" s="92">
        <v>7143.09074508519</v>
      </c>
      <c r="P144" s="92">
        <v>156.892479460904</v>
      </c>
      <c r="Q144" s="92">
        <v>40680.8957054723</v>
      </c>
      <c r="R144" s="92">
        <v>327.320876150494</v>
      </c>
      <c r="S144" s="92">
        <v>2048.48213552622</v>
      </c>
      <c r="T144" s="92">
        <v>67.6917587308626</v>
      </c>
      <c r="U144" s="92">
        <v>0</v>
      </c>
      <c r="V144" s="92">
        <v>310.973852010838</v>
      </c>
      <c r="W144"/>
      <c r="AG144" s="92">
        <v>3876.34199612346</v>
      </c>
      <c r="AH144" s="92">
        <v>55507.1170118366</v>
      </c>
      <c r="AI144" s="92">
        <v>10646.3136100417</v>
      </c>
      <c r="AJ144" s="92">
        <v>30933.4507656877</v>
      </c>
      <c r="AK144" s="92">
        <v>1504.1484672168</v>
      </c>
    </row>
    <row r="145" spans="1:37" ht="12.75">
      <c r="A145" s="91" t="s">
        <v>213</v>
      </c>
      <c r="B145" s="90">
        <v>159018.94</v>
      </c>
      <c r="C145" s="90">
        <v>3616.86</v>
      </c>
      <c r="D145" s="90">
        <v>39909.6</v>
      </c>
      <c r="E145" s="90">
        <v>10327.89</v>
      </c>
      <c r="F145" s="90">
        <v>2872.1</v>
      </c>
      <c r="G145" s="90">
        <v>25513.82</v>
      </c>
      <c r="H145" s="90">
        <v>43414.57</v>
      </c>
      <c r="I145" s="90">
        <v>144.56</v>
      </c>
      <c r="J145" s="90">
        <v>1678.98</v>
      </c>
      <c r="K145" s="90">
        <v>10188.35</v>
      </c>
      <c r="L145" s="90">
        <v>481.91</v>
      </c>
      <c r="M145" s="90">
        <v>263.46</v>
      </c>
      <c r="N145" s="90">
        <v>1330.11</v>
      </c>
      <c r="O145" s="90">
        <v>4750.98</v>
      </c>
      <c r="P145" s="90">
        <v>349.32</v>
      </c>
      <c r="Q145" s="90">
        <v>11464.93</v>
      </c>
      <c r="R145" s="90">
        <v>0</v>
      </c>
      <c r="S145" s="90">
        <v>989.49</v>
      </c>
      <c r="T145" s="90">
        <v>126.36</v>
      </c>
      <c r="U145" s="90">
        <v>0</v>
      </c>
      <c r="V145" s="90">
        <v>1595.65</v>
      </c>
      <c r="W145"/>
      <c r="AG145" s="90">
        <v>2667.72</v>
      </c>
      <c r="AH145" s="90">
        <v>7798.8</v>
      </c>
      <c r="AI145" s="90">
        <v>14213.24</v>
      </c>
      <c r="AJ145" s="90">
        <v>81251.75</v>
      </c>
      <c r="AK145" s="90">
        <v>39612.95</v>
      </c>
    </row>
    <row r="146" spans="1:37" ht="12.75">
      <c r="A146" s="91" t="s">
        <v>214</v>
      </c>
      <c r="B146" s="92">
        <v>226896.84</v>
      </c>
      <c r="C146" s="92">
        <v>9730.56</v>
      </c>
      <c r="D146" s="92">
        <v>37810.44</v>
      </c>
      <c r="E146" s="92">
        <v>21398.76</v>
      </c>
      <c r="F146" s="92">
        <v>9055.37</v>
      </c>
      <c r="G146" s="92">
        <v>46130.5</v>
      </c>
      <c r="H146" s="92">
        <v>39541.42</v>
      </c>
      <c r="I146" s="92">
        <v>458</v>
      </c>
      <c r="J146" s="92">
        <v>9793.66</v>
      </c>
      <c r="K146" s="92">
        <v>16157.13</v>
      </c>
      <c r="L146" s="92">
        <v>1101</v>
      </c>
      <c r="M146" s="92">
        <v>6160.7</v>
      </c>
      <c r="N146" s="92">
        <v>3128.24</v>
      </c>
      <c r="O146" s="92">
        <v>4351.03</v>
      </c>
      <c r="P146" s="92">
        <v>400.44</v>
      </c>
      <c r="Q146" s="92">
        <v>11159.47</v>
      </c>
      <c r="R146" s="92">
        <v>0</v>
      </c>
      <c r="S146" s="92">
        <v>1324.62</v>
      </c>
      <c r="T146" s="92">
        <v>206.13</v>
      </c>
      <c r="U146" s="92">
        <v>0</v>
      </c>
      <c r="V146" s="92">
        <v>8989.37</v>
      </c>
      <c r="W146"/>
      <c r="AG146" s="92">
        <v>11412.59</v>
      </c>
      <c r="AH146" s="92">
        <v>15517.11</v>
      </c>
      <c r="AI146" s="92">
        <v>21336.31</v>
      </c>
      <c r="AJ146" s="92">
        <v>107081.1</v>
      </c>
      <c r="AK146" s="92">
        <v>45522.2</v>
      </c>
    </row>
    <row r="147" spans="1:37" ht="12.75">
      <c r="A147" s="91" t="s">
        <v>215</v>
      </c>
      <c r="B147" s="90">
        <v>956868.1</v>
      </c>
      <c r="C147" s="90">
        <v>33993</v>
      </c>
      <c r="D147" s="90">
        <v>183376.05</v>
      </c>
      <c r="E147" s="90">
        <v>17349.35</v>
      </c>
      <c r="F147" s="90">
        <v>12778.99</v>
      </c>
      <c r="G147" s="90">
        <v>152398.87</v>
      </c>
      <c r="H147" s="90">
        <v>136027.38</v>
      </c>
      <c r="I147" s="90">
        <v>3435.7</v>
      </c>
      <c r="J147" s="90">
        <v>8969.56</v>
      </c>
      <c r="K147" s="90">
        <v>124661.43</v>
      </c>
      <c r="L147" s="90">
        <v>1368.84</v>
      </c>
      <c r="M147" s="90">
        <v>2301.19</v>
      </c>
      <c r="N147" s="90">
        <v>14853.88</v>
      </c>
      <c r="O147" s="90">
        <v>163789.88</v>
      </c>
      <c r="P147" s="90">
        <v>956.27</v>
      </c>
      <c r="Q147" s="90">
        <v>28697.58</v>
      </c>
      <c r="R147" s="90">
        <v>48.3</v>
      </c>
      <c r="S147" s="90">
        <v>55607.47</v>
      </c>
      <c r="T147" s="90">
        <v>1823.22</v>
      </c>
      <c r="U147" s="90">
        <v>0</v>
      </c>
      <c r="V147" s="90">
        <v>14431.14</v>
      </c>
      <c r="W147"/>
      <c r="AG147" s="90">
        <v>74709.74</v>
      </c>
      <c r="AH147" s="90">
        <v>207260.55</v>
      </c>
      <c r="AI147" s="90">
        <v>111144.74</v>
      </c>
      <c r="AJ147" s="90">
        <v>399217.08</v>
      </c>
      <c r="AK147" s="90">
        <v>352470</v>
      </c>
    </row>
    <row r="148" spans="1:37" ht="12.75">
      <c r="A148" s="91" t="s">
        <v>216</v>
      </c>
      <c r="B148" s="92">
        <v>460105.06</v>
      </c>
      <c r="C148" s="92">
        <v>3921.66</v>
      </c>
      <c r="D148" s="92">
        <v>73220.23</v>
      </c>
      <c r="E148" s="92">
        <v>21978.5</v>
      </c>
      <c r="F148" s="92">
        <v>1234.42</v>
      </c>
      <c r="G148" s="92">
        <v>59651.87</v>
      </c>
      <c r="H148" s="92">
        <v>39243.78</v>
      </c>
      <c r="I148" s="92">
        <v>404.57</v>
      </c>
      <c r="J148" s="92">
        <v>4404.52</v>
      </c>
      <c r="K148" s="92">
        <v>141527.7</v>
      </c>
      <c r="L148" s="92">
        <v>1227.82</v>
      </c>
      <c r="M148" s="92">
        <v>1844.71</v>
      </c>
      <c r="N148" s="92">
        <v>9724.2</v>
      </c>
      <c r="O148" s="92">
        <v>35429.34</v>
      </c>
      <c r="P148" s="92">
        <v>1041.39</v>
      </c>
      <c r="Q148" s="92">
        <v>28544.42</v>
      </c>
      <c r="R148" s="92">
        <v>52.57</v>
      </c>
      <c r="S148" s="92">
        <v>17330.16</v>
      </c>
      <c r="T148" s="92">
        <v>2644.61</v>
      </c>
      <c r="U148" s="92">
        <v>0</v>
      </c>
      <c r="V148" s="92">
        <v>16678.59</v>
      </c>
      <c r="W148"/>
      <c r="AG148" s="92">
        <v>31147.23</v>
      </c>
      <c r="AH148" s="92">
        <v>44889.45</v>
      </c>
      <c r="AI148" s="92">
        <v>116395.19</v>
      </c>
      <c r="AJ148" s="92">
        <v>107918.83</v>
      </c>
      <c r="AK148" s="92">
        <v>67676.85</v>
      </c>
    </row>
    <row r="149" spans="1:37" ht="12.75">
      <c r="A149" s="91" t="s">
        <v>217</v>
      </c>
      <c r="B149" s="90">
        <v>93214.8598897545</v>
      </c>
      <c r="C149" s="90">
        <v>6124.88412801688</v>
      </c>
      <c r="D149" s="90">
        <v>7934.34318258572</v>
      </c>
      <c r="E149" s="90">
        <v>481.774413312225</v>
      </c>
      <c r="F149" s="90">
        <v>1279.17900527486</v>
      </c>
      <c r="G149" s="90">
        <v>11354.7806280853</v>
      </c>
      <c r="H149" s="90">
        <v>26461.676540224</v>
      </c>
      <c r="I149" s="90">
        <v>136.864172156405</v>
      </c>
      <c r="J149" s="90">
        <v>762.098988963672</v>
      </c>
      <c r="K149" s="90">
        <v>17255.977174841</v>
      </c>
      <c r="L149" s="90">
        <v>104.610224703879</v>
      </c>
      <c r="M149" s="90">
        <v>171.080215195507</v>
      </c>
      <c r="N149" s="90">
        <v>978.94739042885</v>
      </c>
      <c r="O149" s="90">
        <v>6599.97804147025</v>
      </c>
      <c r="P149" s="90">
        <v>0</v>
      </c>
      <c r="Q149" s="90">
        <v>3466.35472694546</v>
      </c>
      <c r="R149" s="90">
        <v>0</v>
      </c>
      <c r="S149" s="90">
        <v>9638.48329978491</v>
      </c>
      <c r="T149" s="90">
        <v>0</v>
      </c>
      <c r="U149" s="90">
        <v>0</v>
      </c>
      <c r="V149" s="90">
        <v>463.827757765588</v>
      </c>
      <c r="W149"/>
      <c r="AG149" s="90">
        <v>5409.2606561077</v>
      </c>
      <c r="AH149" s="90">
        <v>6721.78572426176</v>
      </c>
      <c r="AI149" s="90">
        <v>8124.17960915746</v>
      </c>
      <c r="AJ149" s="90">
        <v>23552.8008179813</v>
      </c>
      <c r="AK149" s="90">
        <v>8028.38225431467</v>
      </c>
    </row>
    <row r="150" spans="1:37" ht="12.75">
      <c r="A150" s="91" t="s">
        <v>218</v>
      </c>
      <c r="B150" s="92">
        <v>246299.62</v>
      </c>
      <c r="C150" s="92">
        <v>10070.2</v>
      </c>
      <c r="D150" s="92">
        <v>37250.07</v>
      </c>
      <c r="E150" s="92">
        <v>5516.91</v>
      </c>
      <c r="F150" s="92">
        <v>18755.93</v>
      </c>
      <c r="G150" s="92">
        <v>11744.48</v>
      </c>
      <c r="H150" s="92">
        <v>36925.72</v>
      </c>
      <c r="I150" s="92">
        <v>98.76</v>
      </c>
      <c r="J150" s="92">
        <v>3218.64</v>
      </c>
      <c r="K150" s="92">
        <v>15372.92</v>
      </c>
      <c r="L150" s="92">
        <v>700.92</v>
      </c>
      <c r="M150" s="92">
        <v>2759.9</v>
      </c>
      <c r="N150" s="92">
        <v>4790.64</v>
      </c>
      <c r="O150" s="92">
        <v>19002.1</v>
      </c>
      <c r="P150" s="92">
        <v>73.59</v>
      </c>
      <c r="Q150" s="92">
        <v>25240.5</v>
      </c>
      <c r="R150" s="92">
        <v>0</v>
      </c>
      <c r="S150" s="92">
        <v>52979.9</v>
      </c>
      <c r="T150" s="92">
        <v>0</v>
      </c>
      <c r="U150" s="92">
        <v>0</v>
      </c>
      <c r="V150" s="92">
        <v>1798.44</v>
      </c>
      <c r="W150"/>
      <c r="AG150" s="92">
        <v>46169.31</v>
      </c>
      <c r="AH150" s="92">
        <v>33156.24</v>
      </c>
      <c r="AI150" s="92">
        <v>28763.56</v>
      </c>
      <c r="AJ150" s="92">
        <v>62844.2</v>
      </c>
      <c r="AK150" s="92">
        <v>44076.58</v>
      </c>
    </row>
    <row r="151" spans="1:37" ht="12.75">
      <c r="A151" s="91" t="s">
        <v>219</v>
      </c>
      <c r="B151" s="90">
        <v>303331.62</v>
      </c>
      <c r="C151" s="90">
        <v>8700.88</v>
      </c>
      <c r="D151" s="90">
        <v>11039.78</v>
      </c>
      <c r="E151" s="90">
        <v>15061.75</v>
      </c>
      <c r="F151" s="90">
        <v>26897.09</v>
      </c>
      <c r="G151" s="90">
        <v>263.82</v>
      </c>
      <c r="H151" s="90">
        <v>115548.96</v>
      </c>
      <c r="I151" s="90">
        <v>2646.16</v>
      </c>
      <c r="J151" s="90">
        <v>1654.63</v>
      </c>
      <c r="K151" s="90">
        <v>21216.24</v>
      </c>
      <c r="L151" s="90">
        <v>524.04</v>
      </c>
      <c r="M151" s="90">
        <v>0</v>
      </c>
      <c r="N151" s="90">
        <v>4126.35</v>
      </c>
      <c r="O151" s="90">
        <v>15827.32</v>
      </c>
      <c r="P151" s="90">
        <v>87.73</v>
      </c>
      <c r="Q151" s="90">
        <v>61889.94</v>
      </c>
      <c r="R151" s="90">
        <v>6252.75</v>
      </c>
      <c r="S151" s="90">
        <v>3922.54</v>
      </c>
      <c r="T151" s="90">
        <v>0</v>
      </c>
      <c r="U151" s="90">
        <v>0</v>
      </c>
      <c r="V151" s="90">
        <v>7671.64</v>
      </c>
      <c r="W151"/>
      <c r="AG151" s="90">
        <v>7421.42</v>
      </c>
      <c r="AH151" s="90">
        <v>70864.44</v>
      </c>
      <c r="AI151" s="90">
        <v>21735.24</v>
      </c>
      <c r="AJ151" s="90">
        <v>150106.67</v>
      </c>
      <c r="AK151" s="90">
        <v>9113.75</v>
      </c>
    </row>
    <row r="152" spans="1:37" ht="12.75">
      <c r="A152" s="89" t="s">
        <v>220</v>
      </c>
      <c r="B152" s="92">
        <v>665115.76842092</v>
      </c>
      <c r="C152" s="92">
        <v>0</v>
      </c>
      <c r="D152" s="92">
        <v>61.4356874260161</v>
      </c>
      <c r="E152" s="92">
        <v>38.6910032339982</v>
      </c>
      <c r="F152" s="92">
        <v>156.339900390996</v>
      </c>
      <c r="G152" s="92">
        <v>700.146103988852</v>
      </c>
      <c r="H152" s="92">
        <v>50704.9570555295</v>
      </c>
      <c r="I152" s="92">
        <v>2086.74782075245</v>
      </c>
      <c r="J152" s="92">
        <v>2865.8064382909</v>
      </c>
      <c r="K152" s="92">
        <v>5690.37834816002</v>
      </c>
      <c r="L152" s="92">
        <v>24828.9669080314</v>
      </c>
      <c r="M152" s="92">
        <v>67329.6936409843</v>
      </c>
      <c r="N152" s="92">
        <v>30658.7781316379</v>
      </c>
      <c r="O152" s="92">
        <v>96436.5342820585</v>
      </c>
      <c r="P152" s="92">
        <v>74784.1582303075</v>
      </c>
      <c r="Q152" s="92">
        <v>215093.890441298</v>
      </c>
      <c r="R152" s="92">
        <v>14.6036315224531</v>
      </c>
      <c r="S152" s="92">
        <v>61271.5652441802</v>
      </c>
      <c r="T152" s="92">
        <v>900.552934776216</v>
      </c>
      <c r="U152" s="92">
        <v>0</v>
      </c>
      <c r="V152" s="92">
        <v>31492.522618351</v>
      </c>
      <c r="W152"/>
      <c r="AG152" s="92">
        <v>80884.562319372</v>
      </c>
      <c r="AH152" s="92">
        <v>395814.406486468</v>
      </c>
      <c r="AI152" s="92">
        <v>131230.934756198</v>
      </c>
      <c r="AJ152" s="92">
        <v>73626.4951853642</v>
      </c>
      <c r="AK152" s="92">
        <v>155.507509954728</v>
      </c>
    </row>
    <row r="153" spans="1:37" ht="21">
      <c r="A153" s="91" t="s">
        <v>221</v>
      </c>
      <c r="B153" s="90">
        <v>95820.1845551212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57783.5911053646</v>
      </c>
      <c r="P153" s="90">
        <v>441.17950100923</v>
      </c>
      <c r="Q153" s="90">
        <v>32448.3197703063</v>
      </c>
      <c r="R153" s="90">
        <v>0</v>
      </c>
      <c r="S153" s="90">
        <v>4757.81814813876</v>
      </c>
      <c r="T153" s="90">
        <v>0</v>
      </c>
      <c r="U153" s="90">
        <v>0</v>
      </c>
      <c r="V153" s="90">
        <v>389.276030302262</v>
      </c>
      <c r="W153"/>
      <c r="AG153" s="90">
        <v>10632.082739753</v>
      </c>
      <c r="AH153" s="90">
        <v>112917.243519882</v>
      </c>
      <c r="AI153" s="90">
        <v>2624.11210893723</v>
      </c>
      <c r="AJ153" s="90">
        <v>10209.9992722671</v>
      </c>
      <c r="AK153" s="90">
        <v>0</v>
      </c>
    </row>
    <row r="154" spans="1:37" ht="12.75">
      <c r="A154" s="91" t="s">
        <v>222</v>
      </c>
      <c r="B154" s="92">
        <v>172995.940388669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50465.0320615579</v>
      </c>
      <c r="I154" s="92">
        <v>0</v>
      </c>
      <c r="J154" s="92">
        <v>609.099927006044</v>
      </c>
      <c r="K154" s="92">
        <v>3634.48766931989</v>
      </c>
      <c r="L154" s="92">
        <v>310.866020593645</v>
      </c>
      <c r="M154" s="92">
        <v>56881.4080830106</v>
      </c>
      <c r="N154" s="92">
        <v>11081.2058601723</v>
      </c>
      <c r="O154" s="92">
        <v>662.530997248012</v>
      </c>
      <c r="P154" s="92">
        <v>373.93165924785</v>
      </c>
      <c r="Q154" s="92">
        <v>48602.6265122167</v>
      </c>
      <c r="R154" s="92">
        <v>0</v>
      </c>
      <c r="S154" s="92">
        <v>0</v>
      </c>
      <c r="T154" s="92">
        <v>0</v>
      </c>
      <c r="U154" s="92">
        <v>0</v>
      </c>
      <c r="V154" s="92">
        <v>374.751598295614</v>
      </c>
      <c r="W154"/>
      <c r="AG154" s="92">
        <v>371.032369820533</v>
      </c>
      <c r="AH154" s="92">
        <v>36460.4222705702</v>
      </c>
      <c r="AI154" s="92">
        <v>65382.750966426</v>
      </c>
      <c r="AJ154" s="92">
        <v>57494.8819607647</v>
      </c>
      <c r="AK154" s="92">
        <v>0</v>
      </c>
    </row>
    <row r="155" spans="1:37" ht="12.75">
      <c r="A155" s="91" t="s">
        <v>223</v>
      </c>
      <c r="B155" s="90">
        <v>59606.4057371966</v>
      </c>
      <c r="C155" s="90">
        <v>0</v>
      </c>
      <c r="D155" s="90">
        <v>0</v>
      </c>
      <c r="E155" s="90">
        <v>24.0873717115451</v>
      </c>
      <c r="F155" s="90">
        <v>23.9709894604451</v>
      </c>
      <c r="G155" s="90">
        <v>575.634122473158</v>
      </c>
      <c r="H155" s="90">
        <v>48.1236854032528</v>
      </c>
      <c r="I155" s="90">
        <v>2086.74782075245</v>
      </c>
      <c r="J155" s="90">
        <v>1944.36528521861</v>
      </c>
      <c r="K155" s="90">
        <v>1703.65685235266</v>
      </c>
      <c r="L155" s="90">
        <v>21325.4714945327</v>
      </c>
      <c r="M155" s="90">
        <v>9523.14587819818</v>
      </c>
      <c r="N155" s="90">
        <v>10627.5267905282</v>
      </c>
      <c r="O155" s="90">
        <v>5349.38177591081</v>
      </c>
      <c r="P155" s="90">
        <v>1080.27643696299</v>
      </c>
      <c r="Q155" s="90">
        <v>1815.95444419858</v>
      </c>
      <c r="R155" s="90">
        <v>0</v>
      </c>
      <c r="S155" s="90">
        <v>1059.65714256858</v>
      </c>
      <c r="T155" s="90">
        <v>0</v>
      </c>
      <c r="U155" s="90">
        <v>0</v>
      </c>
      <c r="V155" s="90">
        <v>2418.40564692445</v>
      </c>
      <c r="W155"/>
      <c r="AG155" s="90">
        <v>2756.26216718638</v>
      </c>
      <c r="AH155" s="90">
        <v>5608.03275795743</v>
      </c>
      <c r="AI155" s="90">
        <v>50090.6416782057</v>
      </c>
      <c r="AJ155" s="90">
        <v>4893.87295065392</v>
      </c>
      <c r="AK155" s="90">
        <v>0</v>
      </c>
    </row>
    <row r="156" spans="1:37" ht="12.75">
      <c r="A156" s="91" t="s">
        <v>224</v>
      </c>
      <c r="B156" s="92">
        <v>306476.883349167</v>
      </c>
      <c r="C156" s="92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2">
        <v>85.5094400992943</v>
      </c>
      <c r="K156" s="92">
        <v>28.5503243218885</v>
      </c>
      <c r="L156" s="92">
        <v>427.594378118595</v>
      </c>
      <c r="M156" s="92">
        <v>28.2947788687182</v>
      </c>
      <c r="N156" s="92">
        <v>399.080747502803</v>
      </c>
      <c r="O156" s="92">
        <v>30961.9461609767</v>
      </c>
      <c r="P156" s="92">
        <v>72468.7939389726</v>
      </c>
      <c r="Q156" s="92">
        <v>129491.571421785</v>
      </c>
      <c r="R156" s="92">
        <v>0</v>
      </c>
      <c r="S156" s="92">
        <v>53912.1382109173</v>
      </c>
      <c r="T156" s="92">
        <v>0</v>
      </c>
      <c r="U156" s="92">
        <v>0</v>
      </c>
      <c r="V156" s="92">
        <v>18673.4039476045</v>
      </c>
      <c r="W156"/>
      <c r="AG156" s="92">
        <v>54936.9523498412</v>
      </c>
      <c r="AH156" s="92">
        <v>234186.2447403</v>
      </c>
      <c r="AI156" s="92">
        <v>822.7371357293</v>
      </c>
      <c r="AJ156" s="92">
        <v>94.9699684793314</v>
      </c>
      <c r="AK156" s="92">
        <v>0</v>
      </c>
    </row>
    <row r="157" spans="1:37" ht="12.75">
      <c r="A157" s="91" t="s">
        <v>225</v>
      </c>
      <c r="B157" s="90">
        <v>1124586.08610016</v>
      </c>
      <c r="C157" s="90">
        <v>4132.10728210883</v>
      </c>
      <c r="D157" s="90">
        <v>153594.471719764</v>
      </c>
      <c r="E157" s="90">
        <v>3949.110675844</v>
      </c>
      <c r="F157" s="90">
        <v>551.987512247853</v>
      </c>
      <c r="G157" s="90">
        <v>92521.0821445147</v>
      </c>
      <c r="H157" s="90">
        <v>146673.722460967</v>
      </c>
      <c r="I157" s="90">
        <v>0</v>
      </c>
      <c r="J157" s="90">
        <v>8467.61771654898</v>
      </c>
      <c r="K157" s="90">
        <v>113976.846454047</v>
      </c>
      <c r="L157" s="90">
        <v>8619.491951229</v>
      </c>
      <c r="M157" s="90">
        <v>2048.52298070056</v>
      </c>
      <c r="N157" s="90">
        <v>42767.0233300395</v>
      </c>
      <c r="O157" s="90">
        <v>58399.6588134426</v>
      </c>
      <c r="P157" s="90">
        <v>11486.8633048786</v>
      </c>
      <c r="Q157" s="90">
        <v>53115.9956634209</v>
      </c>
      <c r="R157" s="90">
        <v>3006.75675739855</v>
      </c>
      <c r="S157" s="90">
        <v>77674.1952455791</v>
      </c>
      <c r="T157" s="90">
        <v>329135.916379146</v>
      </c>
      <c r="U157" s="90">
        <v>0</v>
      </c>
      <c r="V157" s="90">
        <v>14464.7157082884</v>
      </c>
      <c r="W157"/>
      <c r="AG157" s="90">
        <v>444328.942092761</v>
      </c>
      <c r="AH157" s="90">
        <v>130407.541337746</v>
      </c>
      <c r="AI157" s="90">
        <v>180626.681447061</v>
      </c>
      <c r="AJ157" s="90">
        <v>281089.383124058</v>
      </c>
      <c r="AK157" s="90">
        <v>165992.208260376</v>
      </c>
    </row>
    <row r="158" spans="1:37" ht="12.75">
      <c r="A158" s="91" t="s">
        <v>226</v>
      </c>
      <c r="B158" s="92">
        <v>1355370.48</v>
      </c>
      <c r="C158" s="92">
        <v>126459.29</v>
      </c>
      <c r="D158" s="92">
        <v>25933.13</v>
      </c>
      <c r="E158" s="92">
        <v>14846.35</v>
      </c>
      <c r="F158" s="92">
        <v>10285.19</v>
      </c>
      <c r="G158" s="92">
        <v>18843.01</v>
      </c>
      <c r="H158" s="92">
        <v>73102.75</v>
      </c>
      <c r="I158" s="92">
        <v>4685.35</v>
      </c>
      <c r="J158" s="92">
        <v>19193</v>
      </c>
      <c r="K158" s="92">
        <v>77901</v>
      </c>
      <c r="L158" s="92">
        <v>17815.62</v>
      </c>
      <c r="M158" s="92">
        <v>25583.14</v>
      </c>
      <c r="N158" s="92">
        <v>45239.03</v>
      </c>
      <c r="O158" s="92">
        <v>212353.61</v>
      </c>
      <c r="P158" s="92">
        <v>18504.31</v>
      </c>
      <c r="Q158" s="92">
        <v>57454.81</v>
      </c>
      <c r="R158" s="92">
        <v>80870.27</v>
      </c>
      <c r="S158" s="92">
        <v>447248.04</v>
      </c>
      <c r="T158" s="92">
        <v>1716.08</v>
      </c>
      <c r="U158" s="92">
        <v>1716.08</v>
      </c>
      <c r="V158" s="92">
        <v>75620.42</v>
      </c>
      <c r="W158"/>
      <c r="AG158" s="92">
        <v>643428.72</v>
      </c>
      <c r="AH158" s="92">
        <v>463414.88</v>
      </c>
      <c r="AI158" s="92">
        <v>208842.72</v>
      </c>
      <c r="AJ158" s="92">
        <v>195917.56</v>
      </c>
      <c r="AK158" s="92">
        <v>125830.6</v>
      </c>
    </row>
    <row r="159" spans="1:37" ht="12.75">
      <c r="A159" s="91" t="s">
        <v>227</v>
      </c>
      <c r="B159" s="90">
        <v>12141982.5133661</v>
      </c>
      <c r="C159" s="90">
        <v>229959.90274569</v>
      </c>
      <c r="D159" s="90">
        <v>1490940.39577916</v>
      </c>
      <c r="E159" s="90">
        <v>690186.334777665</v>
      </c>
      <c r="F159" s="90">
        <v>131657.17380104</v>
      </c>
      <c r="G159" s="90">
        <v>1531130.32418937</v>
      </c>
      <c r="H159" s="90">
        <v>730237.470883264</v>
      </c>
      <c r="I159" s="90">
        <v>48562.1874975008</v>
      </c>
      <c r="J159" s="90">
        <v>273717.372182818</v>
      </c>
      <c r="K159" s="90">
        <v>603619.426974526</v>
      </c>
      <c r="L159" s="90">
        <v>124806.676236332</v>
      </c>
      <c r="M159" s="90">
        <v>110690.274592986</v>
      </c>
      <c r="N159" s="90">
        <v>1357098.51703895</v>
      </c>
      <c r="O159" s="90">
        <v>1231280.02645248</v>
      </c>
      <c r="P159" s="90">
        <v>274610.83339798</v>
      </c>
      <c r="Q159" s="90">
        <v>1298656.02522875</v>
      </c>
      <c r="R159" s="90">
        <v>687437.186171585</v>
      </c>
      <c r="S159" s="90">
        <v>413480.468426386</v>
      </c>
      <c r="T159" s="90">
        <v>51609.0684560846</v>
      </c>
      <c r="U159" s="90">
        <v>4037.54207447129</v>
      </c>
      <c r="V159" s="90">
        <v>858265.306459022</v>
      </c>
      <c r="W159"/>
      <c r="AG159" s="90">
        <v>1211079.21804016</v>
      </c>
      <c r="AH159" s="90">
        <v>2969769.66328379</v>
      </c>
      <c r="AI159" s="90">
        <v>2182869.98252199</v>
      </c>
      <c r="AJ159" s="90">
        <v>3056898.71075444</v>
      </c>
      <c r="AK159" s="90">
        <v>1724865.41217494</v>
      </c>
    </row>
    <row r="160" spans="1:37" ht="12.75">
      <c r="A160" s="89" t="s">
        <v>228</v>
      </c>
      <c r="B160" s="92">
        <v>5373865.74149664</v>
      </c>
      <c r="C160" s="92">
        <v>123571.306169926</v>
      </c>
      <c r="D160" s="92">
        <v>515228.918583806</v>
      </c>
      <c r="E160" s="92">
        <v>68122.8946111375</v>
      </c>
      <c r="F160" s="92">
        <v>18574.9061624897</v>
      </c>
      <c r="G160" s="92">
        <v>874511.979458064</v>
      </c>
      <c r="H160" s="92">
        <v>116913.458838105</v>
      </c>
      <c r="I160" s="92">
        <v>19228.7097617077</v>
      </c>
      <c r="J160" s="92">
        <v>165844.307335224</v>
      </c>
      <c r="K160" s="92">
        <v>209721.115966529</v>
      </c>
      <c r="L160" s="92">
        <v>81044.6343288963</v>
      </c>
      <c r="M160" s="92">
        <v>77390.868637963</v>
      </c>
      <c r="N160" s="92">
        <v>528975.091739685</v>
      </c>
      <c r="O160" s="92">
        <v>476136.28649451</v>
      </c>
      <c r="P160" s="92">
        <v>202366.159673479</v>
      </c>
      <c r="Q160" s="92">
        <v>1005641.5954773</v>
      </c>
      <c r="R160" s="92">
        <v>162144.845181219</v>
      </c>
      <c r="S160" s="92">
        <v>229265.001104536</v>
      </c>
      <c r="T160" s="92">
        <v>9465.33270936385</v>
      </c>
      <c r="U160" s="92">
        <v>1798.08459382301</v>
      </c>
      <c r="V160" s="92">
        <v>487920.244668873</v>
      </c>
      <c r="W160"/>
      <c r="AG160" s="92">
        <v>656780.316558908</v>
      </c>
      <c r="AH160" s="92">
        <v>1431597.33426779</v>
      </c>
      <c r="AI160" s="92">
        <v>935452.439764598</v>
      </c>
      <c r="AJ160" s="92">
        <v>1039026.18188408</v>
      </c>
      <c r="AK160" s="92">
        <v>552559.31286256</v>
      </c>
    </row>
    <row r="161" spans="1:37" ht="12.75">
      <c r="A161" s="91" t="s">
        <v>229</v>
      </c>
      <c r="B161" s="90">
        <v>562304.82492553</v>
      </c>
      <c r="C161" s="90">
        <v>3596.1797438418</v>
      </c>
      <c r="D161" s="90">
        <v>189591.31218881</v>
      </c>
      <c r="E161" s="90">
        <v>2463.07449552734</v>
      </c>
      <c r="F161" s="90">
        <v>5839.94931742408</v>
      </c>
      <c r="G161" s="90">
        <v>334220.944709379</v>
      </c>
      <c r="H161" s="90">
        <v>648.926375250314</v>
      </c>
      <c r="I161" s="90">
        <v>272.306783626937</v>
      </c>
      <c r="J161" s="90">
        <v>8290.54988915436</v>
      </c>
      <c r="K161" s="90">
        <v>15753.2944415373</v>
      </c>
      <c r="L161" s="90">
        <v>108.351243137458</v>
      </c>
      <c r="M161" s="90">
        <v>54.4972420958875</v>
      </c>
      <c r="N161" s="90">
        <v>430.065876130174</v>
      </c>
      <c r="O161" s="90">
        <v>108.71548807183</v>
      </c>
      <c r="P161" s="90">
        <v>0</v>
      </c>
      <c r="Q161" s="90">
        <v>326.132514409493</v>
      </c>
      <c r="R161" s="90">
        <v>0</v>
      </c>
      <c r="S161" s="90">
        <v>0</v>
      </c>
      <c r="T161" s="90">
        <v>0</v>
      </c>
      <c r="U161" s="90">
        <v>0</v>
      </c>
      <c r="V161" s="90">
        <v>600.524617133304</v>
      </c>
      <c r="W161"/>
      <c r="AG161" s="90">
        <v>733.935283988772</v>
      </c>
      <c r="AH161" s="90">
        <v>473.199930101674</v>
      </c>
      <c r="AI161" s="90">
        <v>8973.44154251581</v>
      </c>
      <c r="AJ161" s="90">
        <v>319935.381040108</v>
      </c>
      <c r="AK161" s="90">
        <v>194930.417696309</v>
      </c>
    </row>
    <row r="162" spans="1:37" ht="12.75">
      <c r="A162" s="91" t="s">
        <v>230</v>
      </c>
      <c r="B162" s="92">
        <v>1206074.63327575</v>
      </c>
      <c r="C162" s="92">
        <v>9797.71783341831</v>
      </c>
      <c r="D162" s="92">
        <v>133317.649936189</v>
      </c>
      <c r="E162" s="92">
        <v>3561.48961645745</v>
      </c>
      <c r="F162" s="92">
        <v>2086.48478786393</v>
      </c>
      <c r="G162" s="92">
        <v>143998.002726324</v>
      </c>
      <c r="H162" s="92">
        <v>11642.6119403137</v>
      </c>
      <c r="I162" s="92">
        <v>13579.2145840244</v>
      </c>
      <c r="J162" s="92">
        <v>92497.4769734306</v>
      </c>
      <c r="K162" s="92">
        <v>31346.7479525676</v>
      </c>
      <c r="L162" s="92">
        <v>26995.2200452098</v>
      </c>
      <c r="M162" s="92">
        <v>23493.6161197844</v>
      </c>
      <c r="N162" s="92">
        <v>38234.5157924282</v>
      </c>
      <c r="O162" s="92">
        <v>231961.608422402</v>
      </c>
      <c r="P162" s="92">
        <v>28966.3555633996</v>
      </c>
      <c r="Q162" s="92">
        <v>292557.285897578</v>
      </c>
      <c r="R162" s="92">
        <v>42536.1637813459</v>
      </c>
      <c r="S162" s="92">
        <v>22251.0503007433</v>
      </c>
      <c r="T162" s="92">
        <v>733.959704349668</v>
      </c>
      <c r="U162" s="92">
        <v>163.120226673294</v>
      </c>
      <c r="V162" s="92">
        <v>56354.3410712479</v>
      </c>
      <c r="W162"/>
      <c r="AG162" s="92">
        <v>82268.114803828</v>
      </c>
      <c r="AH162" s="92">
        <v>500838.520072572</v>
      </c>
      <c r="AI162" s="92">
        <v>176284.308040661</v>
      </c>
      <c r="AJ162" s="92">
        <v>264642.295071688</v>
      </c>
      <c r="AK162" s="92">
        <v>113855.99201125</v>
      </c>
    </row>
    <row r="163" spans="1:37" ht="12.75">
      <c r="A163" s="91" t="s">
        <v>231</v>
      </c>
      <c r="B163" s="90">
        <v>3591910.18</v>
      </c>
      <c r="C163" s="90">
        <v>105934.5</v>
      </c>
      <c r="D163" s="90">
        <v>190281</v>
      </c>
      <c r="E163" s="90">
        <v>61759.6</v>
      </c>
      <c r="F163" s="90">
        <v>10624.0307706516</v>
      </c>
      <c r="G163" s="90">
        <v>395100.25</v>
      </c>
      <c r="H163" s="90">
        <v>104141.98</v>
      </c>
      <c r="I163" s="90">
        <v>5365.36</v>
      </c>
      <c r="J163" s="90">
        <v>64842.05</v>
      </c>
      <c r="K163" s="90">
        <v>161612.08</v>
      </c>
      <c r="L163" s="90">
        <v>53831.4</v>
      </c>
      <c r="M163" s="90">
        <v>53748.9</v>
      </c>
      <c r="N163" s="90">
        <v>489481.9</v>
      </c>
      <c r="O163" s="90">
        <v>243479.218250198</v>
      </c>
      <c r="P163" s="90">
        <v>173160</v>
      </c>
      <c r="Q163" s="90">
        <v>711843</v>
      </c>
      <c r="R163" s="90">
        <v>119388.8</v>
      </c>
      <c r="S163" s="90">
        <v>206798.9</v>
      </c>
      <c r="T163" s="90">
        <v>8282.84</v>
      </c>
      <c r="U163" s="90">
        <v>1631.0309791501</v>
      </c>
      <c r="V163" s="90">
        <v>430603.34</v>
      </c>
      <c r="W163"/>
      <c r="AG163" s="90">
        <v>572777.618964993</v>
      </c>
      <c r="AH163" s="90">
        <v>928749.740950024</v>
      </c>
      <c r="AI163" s="90">
        <v>748097.728430105</v>
      </c>
      <c r="AJ163" s="90">
        <v>452792.609817003</v>
      </c>
      <c r="AK163" s="90">
        <v>237506.021837876</v>
      </c>
    </row>
    <row r="164" spans="1:37" ht="12.75">
      <c r="A164" s="89" t="s">
        <v>232</v>
      </c>
      <c r="B164" s="92">
        <v>1255796.1074952</v>
      </c>
      <c r="C164" s="92">
        <v>36267.0855298805</v>
      </c>
      <c r="D164" s="92">
        <v>133131.460521898</v>
      </c>
      <c r="E164" s="92">
        <v>245685.645813579</v>
      </c>
      <c r="F164" s="92">
        <v>10342.8825779645</v>
      </c>
      <c r="G164" s="92">
        <v>409399.354163361</v>
      </c>
      <c r="H164" s="92">
        <v>94485.4158859524</v>
      </c>
      <c r="I164" s="92">
        <v>15696.1820425076</v>
      </c>
      <c r="J164" s="92">
        <v>67021.2579662466</v>
      </c>
      <c r="K164" s="92">
        <v>76908.5723892937</v>
      </c>
      <c r="L164" s="92">
        <v>9082.44781455625</v>
      </c>
      <c r="M164" s="92">
        <v>26410.0031055784</v>
      </c>
      <c r="N164" s="92">
        <v>73634.7387535123</v>
      </c>
      <c r="O164" s="92">
        <v>3168.9920652137</v>
      </c>
      <c r="P164" s="92">
        <v>949.664799140249</v>
      </c>
      <c r="Q164" s="92">
        <v>15152.4547975026</v>
      </c>
      <c r="R164" s="92">
        <v>948.737558509837</v>
      </c>
      <c r="S164" s="92">
        <v>2930.67078416965</v>
      </c>
      <c r="T164" s="92">
        <v>34580.5409263317</v>
      </c>
      <c r="U164" s="92">
        <v>0</v>
      </c>
      <c r="V164" s="92">
        <v>0</v>
      </c>
      <c r="W164"/>
      <c r="AG164" s="92">
        <v>24168.4818758775</v>
      </c>
      <c r="AH164" s="92">
        <v>4432.01320409866</v>
      </c>
      <c r="AI164" s="92">
        <v>153908.142216585</v>
      </c>
      <c r="AJ164" s="92">
        <v>839837.700813885</v>
      </c>
      <c r="AK164" s="92">
        <v>225317.303686033</v>
      </c>
    </row>
    <row r="165" spans="1:37" ht="12.75">
      <c r="A165" s="91" t="s">
        <v>233</v>
      </c>
      <c r="B165" s="90">
        <v>1075083.59</v>
      </c>
      <c r="C165" s="90">
        <v>29018.31</v>
      </c>
      <c r="D165" s="90">
        <v>94693.58</v>
      </c>
      <c r="E165" s="90">
        <v>232585.33</v>
      </c>
      <c r="F165" s="90">
        <v>8421.69</v>
      </c>
      <c r="G165" s="90">
        <v>327461.47</v>
      </c>
      <c r="H165" s="90">
        <v>91309.2</v>
      </c>
      <c r="I165" s="90">
        <v>14227.83</v>
      </c>
      <c r="J165" s="90">
        <v>62256</v>
      </c>
      <c r="K165" s="90">
        <v>65155.61</v>
      </c>
      <c r="L165" s="90">
        <v>8296.93</v>
      </c>
      <c r="M165" s="90">
        <v>24065.26</v>
      </c>
      <c r="N165" s="90">
        <v>64899.59</v>
      </c>
      <c r="O165" s="90">
        <v>3143.29</v>
      </c>
      <c r="P165" s="90">
        <v>938.62</v>
      </c>
      <c r="Q165" s="90">
        <v>14983.66</v>
      </c>
      <c r="R165" s="90">
        <v>937.64</v>
      </c>
      <c r="S165" s="90">
        <v>2879.8</v>
      </c>
      <c r="T165" s="90">
        <v>29809.78</v>
      </c>
      <c r="U165" s="90">
        <v>0</v>
      </c>
      <c r="V165" s="90">
        <v>0</v>
      </c>
      <c r="W165"/>
      <c r="AG165" s="90">
        <v>22125.38</v>
      </c>
      <c r="AH165" s="90">
        <v>4377.01</v>
      </c>
      <c r="AI165" s="90">
        <v>118084.31</v>
      </c>
      <c r="AJ165" s="90">
        <v>670962.66</v>
      </c>
      <c r="AK165" s="90">
        <v>163827.82</v>
      </c>
    </row>
    <row r="166" spans="1:37" ht="12.75">
      <c r="A166" s="89" t="s">
        <v>234</v>
      </c>
      <c r="B166" s="92">
        <v>971778.536158389</v>
      </c>
      <c r="C166" s="92">
        <v>27058.4466932138</v>
      </c>
      <c r="D166" s="92">
        <v>519070.557295537</v>
      </c>
      <c r="E166" s="92">
        <v>289010.289352771</v>
      </c>
      <c r="F166" s="92">
        <v>32535.4238388609</v>
      </c>
      <c r="G166" s="92">
        <v>78818.7104568876</v>
      </c>
      <c r="H166" s="92">
        <v>24214.6403450823</v>
      </c>
      <c r="I166" s="92">
        <v>0</v>
      </c>
      <c r="J166" s="92">
        <v>27.6157532232226</v>
      </c>
      <c r="K166" s="92">
        <v>766.019470757849</v>
      </c>
      <c r="L166" s="92">
        <v>0</v>
      </c>
      <c r="M166" s="92">
        <v>0</v>
      </c>
      <c r="N166" s="92">
        <v>86.3719299268977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190.46102212816</v>
      </c>
      <c r="U166" s="92">
        <v>0</v>
      </c>
      <c r="V166" s="92">
        <v>0</v>
      </c>
      <c r="W166"/>
      <c r="AG166" s="92">
        <v>163.220871184256</v>
      </c>
      <c r="AH166" s="92">
        <v>0</v>
      </c>
      <c r="AI166" s="92">
        <v>1276.36756282951</v>
      </c>
      <c r="AJ166" s="92">
        <v>450004.337648689</v>
      </c>
      <c r="AK166" s="92">
        <v>619752.073385414</v>
      </c>
    </row>
    <row r="167" spans="1:37" ht="12.75">
      <c r="A167" s="91" t="s">
        <v>235</v>
      </c>
      <c r="B167" s="90">
        <v>447636.472663726</v>
      </c>
      <c r="C167" s="90">
        <v>18120.6871232321</v>
      </c>
      <c r="D167" s="90">
        <v>265355.332559698</v>
      </c>
      <c r="E167" s="90">
        <v>108796.574754198</v>
      </c>
      <c r="F167" s="90">
        <v>20802.9048788329</v>
      </c>
      <c r="G167" s="90">
        <v>29244.0313481949</v>
      </c>
      <c r="H167" s="90">
        <v>4830.06600507486</v>
      </c>
      <c r="I167" s="90">
        <v>0</v>
      </c>
      <c r="J167" s="90">
        <v>27.6157532232226</v>
      </c>
      <c r="K167" s="90">
        <v>376.396168471904</v>
      </c>
      <c r="L167" s="90">
        <v>0</v>
      </c>
      <c r="M167" s="90">
        <v>0</v>
      </c>
      <c r="N167" s="90">
        <v>55.2315064464453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27.632566353462</v>
      </c>
      <c r="U167" s="90">
        <v>0</v>
      </c>
      <c r="V167" s="90">
        <v>0</v>
      </c>
      <c r="W167"/>
      <c r="AG167" s="90">
        <v>34.6029933298212</v>
      </c>
      <c r="AH167" s="90">
        <v>0</v>
      </c>
      <c r="AI167" s="90">
        <v>808.017649923943</v>
      </c>
      <c r="AJ167" s="90">
        <v>218589.911996695</v>
      </c>
      <c r="AK167" s="90">
        <v>369660.114736242</v>
      </c>
    </row>
    <row r="168" spans="1:37" ht="12.75">
      <c r="A168" s="91" t="s">
        <v>236</v>
      </c>
      <c r="B168" s="92">
        <v>45461.2448874995</v>
      </c>
      <c r="C168" s="92">
        <v>2334.07011634898</v>
      </c>
      <c r="D168" s="92">
        <v>18769.645019645</v>
      </c>
      <c r="E168" s="92">
        <v>17929.4191051004</v>
      </c>
      <c r="F168" s="92">
        <v>3117.51978073072</v>
      </c>
      <c r="G168" s="92">
        <v>897.637017455297</v>
      </c>
      <c r="H168" s="92">
        <v>2350.6515126642</v>
      </c>
      <c r="I168" s="92">
        <v>0</v>
      </c>
      <c r="J168" s="92">
        <v>0</v>
      </c>
      <c r="K168" s="92">
        <v>31.6622542328649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30.6400813220848</v>
      </c>
      <c r="U168" s="92">
        <v>0</v>
      </c>
      <c r="V168" s="92">
        <v>0</v>
      </c>
      <c r="W168"/>
      <c r="AG168" s="92">
        <v>0</v>
      </c>
      <c r="AH168" s="92">
        <v>0</v>
      </c>
      <c r="AI168" s="92">
        <v>31.6622542328649</v>
      </c>
      <c r="AJ168" s="92">
        <v>26410.1966691065</v>
      </c>
      <c r="AK168" s="92">
        <v>20125.0979211686</v>
      </c>
    </row>
    <row r="169" spans="1:37" ht="12.75">
      <c r="A169" s="91" t="s">
        <v>237</v>
      </c>
      <c r="B169" s="90">
        <v>251708.824675427</v>
      </c>
      <c r="C169" s="90">
        <v>3039.51484950813</v>
      </c>
      <c r="D169" s="90">
        <v>216792.852286722</v>
      </c>
      <c r="E169" s="90">
        <v>12317.9753492482</v>
      </c>
      <c r="F169" s="90">
        <v>742.351037922149</v>
      </c>
      <c r="G169" s="90">
        <v>2975.25362261778</v>
      </c>
      <c r="H169" s="90">
        <v>15508.8306201173</v>
      </c>
      <c r="I169" s="90">
        <v>0</v>
      </c>
      <c r="J169" s="90">
        <v>0</v>
      </c>
      <c r="K169" s="90">
        <v>199.858534838353</v>
      </c>
      <c r="L169" s="90">
        <v>0</v>
      </c>
      <c r="M169" s="90">
        <v>0</v>
      </c>
      <c r="N169" s="90">
        <v>0</v>
      </c>
      <c r="O169" s="90">
        <v>0</v>
      </c>
      <c r="P169" s="90">
        <v>0</v>
      </c>
      <c r="Q169" s="90">
        <v>0</v>
      </c>
      <c r="R169" s="90">
        <v>0</v>
      </c>
      <c r="S169" s="90">
        <v>0</v>
      </c>
      <c r="T169" s="90">
        <v>132.188374452613</v>
      </c>
      <c r="U169" s="90">
        <v>0</v>
      </c>
      <c r="V169" s="90">
        <v>0</v>
      </c>
      <c r="W169"/>
      <c r="AG169" s="90">
        <v>128.617877854435</v>
      </c>
      <c r="AH169" s="90">
        <v>0</v>
      </c>
      <c r="AI169" s="90">
        <v>192.495036516969</v>
      </c>
      <c r="AJ169" s="90">
        <v>29997.510118202</v>
      </c>
      <c r="AK169" s="90">
        <v>210312.794700791</v>
      </c>
    </row>
    <row r="170" spans="1:37" ht="12.75">
      <c r="A170" s="91" t="s">
        <v>238</v>
      </c>
      <c r="B170" s="92">
        <v>210239.148396705</v>
      </c>
      <c r="C170" s="92">
        <v>3564.17460412459</v>
      </c>
      <c r="D170" s="92">
        <v>14725.0291427178</v>
      </c>
      <c r="E170" s="92">
        <v>136661.172895947</v>
      </c>
      <c r="F170" s="92">
        <v>7872.64814137511</v>
      </c>
      <c r="G170" s="92">
        <v>45701.7884686196</v>
      </c>
      <c r="H170" s="92">
        <v>1525.0922072259</v>
      </c>
      <c r="I170" s="92">
        <v>0</v>
      </c>
      <c r="J170" s="92">
        <v>0</v>
      </c>
      <c r="K170" s="92">
        <v>158.102513214727</v>
      </c>
      <c r="L170" s="92">
        <v>0</v>
      </c>
      <c r="M170" s="92">
        <v>0</v>
      </c>
      <c r="N170" s="92">
        <v>31.1404234804524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/>
      <c r="AG170" s="92">
        <v>0</v>
      </c>
      <c r="AH170" s="92">
        <v>0</v>
      </c>
      <c r="AI170" s="92">
        <v>244.19262215573</v>
      </c>
      <c r="AJ170" s="92">
        <v>161771.528685537</v>
      </c>
      <c r="AK170" s="92">
        <v>14616.3899314289</v>
      </c>
    </row>
    <row r="171" spans="1:37" ht="12.75">
      <c r="A171" s="89" t="s">
        <v>239</v>
      </c>
      <c r="B171" s="90">
        <v>3212827.08859696</v>
      </c>
      <c r="C171" s="90">
        <v>23210.7159165359</v>
      </c>
      <c r="D171" s="90">
        <v>245543.784336534</v>
      </c>
      <c r="E171" s="90">
        <v>78102.2463464215</v>
      </c>
      <c r="F171" s="90">
        <v>67371.1312217247</v>
      </c>
      <c r="G171" s="90">
        <v>113949.660111061</v>
      </c>
      <c r="H171" s="90">
        <v>474848.067479501</v>
      </c>
      <c r="I171" s="90">
        <v>12735.6856932856</v>
      </c>
      <c r="J171" s="90">
        <v>33363.3011281244</v>
      </c>
      <c r="K171" s="90">
        <v>278514.414414399</v>
      </c>
      <c r="L171" s="90">
        <v>13025.3268505983</v>
      </c>
      <c r="M171" s="90">
        <v>3224.31284944483</v>
      </c>
      <c r="N171" s="90">
        <v>30301.9091813442</v>
      </c>
      <c r="O171" s="90">
        <v>689612.027892759</v>
      </c>
      <c r="P171" s="90">
        <v>22977.4081129054</v>
      </c>
      <c r="Q171" s="90">
        <v>238240.188353769</v>
      </c>
      <c r="R171" s="90">
        <v>522351.763431856</v>
      </c>
      <c r="S171" s="90">
        <v>44850.9382247911</v>
      </c>
      <c r="T171" s="90">
        <v>1801.25379826089</v>
      </c>
      <c r="U171" s="90">
        <v>2217.80748064828</v>
      </c>
      <c r="V171" s="90">
        <v>316585.145772996</v>
      </c>
      <c r="W171"/>
      <c r="AG171" s="90">
        <v>322416.674037906</v>
      </c>
      <c r="AH171" s="90">
        <v>1374693.30776889</v>
      </c>
      <c r="AI171" s="90">
        <v>274562.370183785</v>
      </c>
      <c r="AJ171" s="90">
        <v>629089.388090968</v>
      </c>
      <c r="AK171" s="90">
        <v>224453.710091232</v>
      </c>
    </row>
    <row r="172" spans="1:37" ht="12.75">
      <c r="A172" s="91" t="s">
        <v>240</v>
      </c>
      <c r="B172" s="92">
        <v>347592.764510406</v>
      </c>
      <c r="C172" s="92">
        <v>10350.6874270839</v>
      </c>
      <c r="D172" s="92">
        <v>43197.6563857116</v>
      </c>
      <c r="E172" s="92">
        <v>19407.7324819471</v>
      </c>
      <c r="F172" s="92">
        <v>18488.4854200346</v>
      </c>
      <c r="G172" s="92">
        <v>19673.7967200703</v>
      </c>
      <c r="H172" s="92">
        <v>127642.427573288</v>
      </c>
      <c r="I172" s="92">
        <v>1710.09626308562</v>
      </c>
      <c r="J172" s="92">
        <v>10256.3635546501</v>
      </c>
      <c r="K172" s="92">
        <v>7941.33157658848</v>
      </c>
      <c r="L172" s="92">
        <v>3634.00781591624</v>
      </c>
      <c r="M172" s="92">
        <v>577.526482324071</v>
      </c>
      <c r="N172" s="92">
        <v>4704.06783922928</v>
      </c>
      <c r="O172" s="92">
        <v>45990.8252869698</v>
      </c>
      <c r="P172" s="92">
        <v>1397.40049365917</v>
      </c>
      <c r="Q172" s="92">
        <v>9463.26703645893</v>
      </c>
      <c r="R172" s="92">
        <v>0</v>
      </c>
      <c r="S172" s="92">
        <v>2177.39736564441</v>
      </c>
      <c r="T172" s="92">
        <v>345.191254048693</v>
      </c>
      <c r="U172" s="92">
        <v>0</v>
      </c>
      <c r="V172" s="92">
        <v>20634.5035336954</v>
      </c>
      <c r="W172"/>
      <c r="AG172" s="92">
        <v>25570.5279093069</v>
      </c>
      <c r="AH172" s="92">
        <v>58472.4299549944</v>
      </c>
      <c r="AI172" s="92">
        <v>14328.686456328</v>
      </c>
      <c r="AJ172" s="92">
        <v>139025.990460301</v>
      </c>
      <c r="AK172" s="92">
        <v>44533.41806768</v>
      </c>
    </row>
    <row r="173" spans="1:37" ht="12.75">
      <c r="A173" s="91" t="s">
        <v>241</v>
      </c>
      <c r="B173" s="90">
        <v>822869.421450636</v>
      </c>
      <c r="C173" s="90">
        <v>1003.76413063847</v>
      </c>
      <c r="D173" s="90">
        <v>4145.38568992603</v>
      </c>
      <c r="E173" s="90">
        <v>2620.12355639124</v>
      </c>
      <c r="F173" s="90">
        <v>2361.38809674098</v>
      </c>
      <c r="G173" s="90">
        <v>1367.748695344</v>
      </c>
      <c r="H173" s="90">
        <v>22788.1352047197</v>
      </c>
      <c r="I173" s="90">
        <v>2312.20072425791</v>
      </c>
      <c r="J173" s="90">
        <v>4878.69425124201</v>
      </c>
      <c r="K173" s="90">
        <v>1837.03027973484</v>
      </c>
      <c r="L173" s="90">
        <v>1279.48579899357</v>
      </c>
      <c r="M173" s="90">
        <v>1016.36886905628</v>
      </c>
      <c r="N173" s="90">
        <v>7784.38876442141</v>
      </c>
      <c r="O173" s="90">
        <v>54551.9807861962</v>
      </c>
      <c r="P173" s="90">
        <v>9471.50579865319</v>
      </c>
      <c r="Q173" s="90">
        <v>105749.312793134</v>
      </c>
      <c r="R173" s="90">
        <v>517979.360202977</v>
      </c>
      <c r="S173" s="90">
        <v>16133.6564069475</v>
      </c>
      <c r="T173" s="90">
        <v>162.249394587554</v>
      </c>
      <c r="U173" s="90">
        <v>2074.62980606464</v>
      </c>
      <c r="V173" s="90">
        <v>63352.0122006092</v>
      </c>
      <c r="W173"/>
      <c r="AG173" s="90">
        <v>61042.7387801515</v>
      </c>
      <c r="AH173" s="90">
        <v>649212.146173669</v>
      </c>
      <c r="AI173" s="90">
        <v>7057.69392296276</v>
      </c>
      <c r="AJ173" s="90">
        <v>33190.080765924</v>
      </c>
      <c r="AK173" s="90">
        <v>5338.67002853505</v>
      </c>
    </row>
    <row r="174" spans="1:37" ht="12.75">
      <c r="A174" s="91" t="s">
        <v>242</v>
      </c>
      <c r="B174" s="92">
        <v>535472.769875456</v>
      </c>
      <c r="C174" s="92">
        <v>656.669039591048</v>
      </c>
      <c r="D174" s="92">
        <v>44181.1058987201</v>
      </c>
      <c r="E174" s="92">
        <v>3221.90216120765</v>
      </c>
      <c r="F174" s="92">
        <v>3485.36317346056</v>
      </c>
      <c r="G174" s="92">
        <v>2786.86536735935</v>
      </c>
      <c r="H174" s="92">
        <v>10616.1711593002</v>
      </c>
      <c r="I174" s="92">
        <v>3807.02193359438</v>
      </c>
      <c r="J174" s="92">
        <v>2154.98315101706</v>
      </c>
      <c r="K174" s="92">
        <v>1954.73755473782</v>
      </c>
      <c r="L174" s="92">
        <v>819.173437446721</v>
      </c>
      <c r="M174" s="92">
        <v>492.085397990105</v>
      </c>
      <c r="N174" s="92">
        <v>8332.47727105604</v>
      </c>
      <c r="O174" s="92">
        <v>348775.392667831</v>
      </c>
      <c r="P174" s="92">
        <v>2880.73395607046</v>
      </c>
      <c r="Q174" s="92">
        <v>59721.9450550853</v>
      </c>
      <c r="R174" s="92">
        <v>851.812872008446</v>
      </c>
      <c r="S174" s="92">
        <v>17579.6650819622</v>
      </c>
      <c r="T174" s="92">
        <v>73.5116876056762</v>
      </c>
      <c r="U174" s="92">
        <v>143.177674583641</v>
      </c>
      <c r="V174" s="92">
        <v>22937.9753348289</v>
      </c>
      <c r="W174"/>
      <c r="AG174" s="92">
        <v>20869.6851494928</v>
      </c>
      <c r="AH174" s="92">
        <v>327217.612679011</v>
      </c>
      <c r="AI174" s="92">
        <v>6425.95860863663</v>
      </c>
      <c r="AJ174" s="92">
        <v>19173.0867334711</v>
      </c>
      <c r="AK174" s="92">
        <v>37323.0196250666</v>
      </c>
    </row>
    <row r="175" spans="1:37" ht="12.75">
      <c r="A175" s="91" t="s">
        <v>243</v>
      </c>
      <c r="B175" s="90">
        <v>92213.4774909737</v>
      </c>
      <c r="C175" s="90">
        <v>5371.75276552634</v>
      </c>
      <c r="D175" s="90">
        <v>57848.4540585838</v>
      </c>
      <c r="E175" s="90">
        <v>981.993798017284</v>
      </c>
      <c r="F175" s="90">
        <v>493.598480559319</v>
      </c>
      <c r="G175" s="90">
        <v>27270.8995289308</v>
      </c>
      <c r="H175" s="90">
        <v>0</v>
      </c>
      <c r="I175" s="90">
        <v>123.389296403517</v>
      </c>
      <c r="J175" s="90">
        <v>0</v>
      </c>
      <c r="K175" s="90">
        <v>0</v>
      </c>
      <c r="L175" s="90">
        <v>0</v>
      </c>
      <c r="M175" s="90">
        <v>0</v>
      </c>
      <c r="N175" s="90">
        <v>123.389562952629</v>
      </c>
      <c r="O175" s="90">
        <v>0</v>
      </c>
      <c r="P175" s="90">
        <v>0</v>
      </c>
      <c r="Q175" s="90">
        <v>0</v>
      </c>
      <c r="R175" s="90">
        <v>0</v>
      </c>
      <c r="S175" s="90">
        <v>0</v>
      </c>
      <c r="T175" s="90">
        <v>0</v>
      </c>
      <c r="U175" s="90">
        <v>0</v>
      </c>
      <c r="V175" s="90">
        <v>0</v>
      </c>
      <c r="W175"/>
      <c r="AG175" s="90">
        <v>0</v>
      </c>
      <c r="AH175" s="90">
        <v>0</v>
      </c>
      <c r="AI175" s="90">
        <v>92.8534168678129</v>
      </c>
      <c r="AJ175" s="90">
        <v>23025.2031305065</v>
      </c>
      <c r="AK175" s="90">
        <v>39107.8515084336</v>
      </c>
    </row>
    <row r="176" spans="1:37" ht="12.75">
      <c r="A176" s="91" t="s">
        <v>244</v>
      </c>
      <c r="B176" s="92">
        <v>408412.540792462</v>
      </c>
      <c r="C176" s="92">
        <v>1388.48521397603</v>
      </c>
      <c r="D176" s="92">
        <v>32253.5172005782</v>
      </c>
      <c r="E176" s="92">
        <v>2429.33730789683</v>
      </c>
      <c r="F176" s="92">
        <v>346.981566952098</v>
      </c>
      <c r="G176" s="92">
        <v>0</v>
      </c>
      <c r="H176" s="92">
        <v>143303.422164491</v>
      </c>
      <c r="I176" s="92">
        <v>1732.17917442607</v>
      </c>
      <c r="J176" s="92">
        <v>345.738941799604</v>
      </c>
      <c r="K176" s="92">
        <v>125285.980067856</v>
      </c>
      <c r="L176" s="92">
        <v>0</v>
      </c>
      <c r="M176" s="92">
        <v>346.435834885213</v>
      </c>
      <c r="N176" s="92">
        <v>346.98420977225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345.076322144435</v>
      </c>
      <c r="U176" s="92">
        <v>0</v>
      </c>
      <c r="V176" s="92">
        <v>100288.402787685</v>
      </c>
      <c r="W176"/>
      <c r="AG176" s="92">
        <v>94583.3643195712</v>
      </c>
      <c r="AH176" s="92">
        <v>0</v>
      </c>
      <c r="AI176" s="92">
        <v>123079.224548294</v>
      </c>
      <c r="AJ176" s="92">
        <v>107714.967284733</v>
      </c>
      <c r="AK176" s="92">
        <v>35403.3174580945</v>
      </c>
    </row>
    <row r="177" spans="1:37" ht="12.75">
      <c r="A177" s="91" t="s">
        <v>245</v>
      </c>
      <c r="B177" s="90">
        <v>29052.2817549136</v>
      </c>
      <c r="C177" s="90">
        <v>0</v>
      </c>
      <c r="D177" s="90">
        <v>2090.40272305227</v>
      </c>
      <c r="E177" s="90">
        <v>0</v>
      </c>
      <c r="F177" s="90">
        <v>0</v>
      </c>
      <c r="G177" s="90">
        <v>845.377857944478</v>
      </c>
      <c r="H177" s="90">
        <v>18138.9273857728</v>
      </c>
      <c r="I177" s="90">
        <v>421.490216276977</v>
      </c>
      <c r="J177" s="90">
        <v>1254.81244940053</v>
      </c>
      <c r="K177" s="90">
        <v>1256.20523938931</v>
      </c>
      <c r="L177" s="90">
        <v>837.363607353296</v>
      </c>
      <c r="M177" s="90">
        <v>421.490216276977</v>
      </c>
      <c r="N177" s="90">
        <v>838.13991652737</v>
      </c>
      <c r="O177" s="90">
        <v>1683.55582884313</v>
      </c>
      <c r="P177" s="90">
        <v>0</v>
      </c>
      <c r="Q177" s="90">
        <v>421.53588152251</v>
      </c>
      <c r="R177" s="90">
        <v>0</v>
      </c>
      <c r="S177" s="90">
        <v>0</v>
      </c>
      <c r="T177" s="90">
        <v>0</v>
      </c>
      <c r="U177" s="90">
        <v>0</v>
      </c>
      <c r="V177" s="90">
        <v>842.980432553954</v>
      </c>
      <c r="W177"/>
      <c r="AG177" s="90">
        <v>981.74063575174</v>
      </c>
      <c r="AH177" s="90">
        <v>2451.60385014964</v>
      </c>
      <c r="AI177" s="90">
        <v>3905.15790266794</v>
      </c>
      <c r="AJ177" s="90">
        <v>24061.4818098859</v>
      </c>
      <c r="AK177" s="90">
        <v>2434.49695752594</v>
      </c>
    </row>
    <row r="178" spans="1:37" ht="12.75">
      <c r="A178" s="91" t="s">
        <v>246</v>
      </c>
      <c r="B178" s="92">
        <v>321936.551423884</v>
      </c>
      <c r="C178" s="92">
        <v>0</v>
      </c>
      <c r="D178" s="92">
        <v>371.726146845669</v>
      </c>
      <c r="E178" s="92">
        <v>21723.0036225216</v>
      </c>
      <c r="F178" s="92">
        <v>4149.50687398439</v>
      </c>
      <c r="G178" s="92">
        <v>1387.57781503235</v>
      </c>
      <c r="H178" s="92">
        <v>17627.5454022365</v>
      </c>
      <c r="I178" s="92">
        <v>211.861909215229</v>
      </c>
      <c r="J178" s="92">
        <v>1963.15722342494</v>
      </c>
      <c r="K178" s="92">
        <v>121799.499715091</v>
      </c>
      <c r="L178" s="92">
        <v>477.374932270418</v>
      </c>
      <c r="M178" s="92">
        <v>0</v>
      </c>
      <c r="N178" s="92">
        <v>905.218682490512</v>
      </c>
      <c r="O178" s="92">
        <v>49013.230107454</v>
      </c>
      <c r="P178" s="92">
        <v>8195.76982269944</v>
      </c>
      <c r="Q178" s="92">
        <v>35443.6901897254</v>
      </c>
      <c r="R178" s="92">
        <v>904.881601259027</v>
      </c>
      <c r="S178" s="92">
        <v>5404.43698188184</v>
      </c>
      <c r="T178" s="92">
        <v>53.1055465033158</v>
      </c>
      <c r="U178" s="92">
        <v>0</v>
      </c>
      <c r="V178" s="92">
        <v>52304.9648512487</v>
      </c>
      <c r="W178"/>
      <c r="AG178" s="92">
        <v>62048.9041730971</v>
      </c>
      <c r="AH178" s="92">
        <v>105700.120379275</v>
      </c>
      <c r="AI178" s="92">
        <v>92496.0894947962</v>
      </c>
      <c r="AJ178" s="92">
        <v>59143.7535389469</v>
      </c>
      <c r="AK178" s="92">
        <v>400.019097599805</v>
      </c>
    </row>
    <row r="179" spans="1:37" ht="12.75">
      <c r="A179" s="91" t="s">
        <v>247</v>
      </c>
      <c r="B179" s="90">
        <v>1327715.03961888</v>
      </c>
      <c r="C179" s="90">
        <v>19852.3484361339</v>
      </c>
      <c r="D179" s="90">
        <v>77965.6750413847</v>
      </c>
      <c r="E179" s="90">
        <v>9265.25865375615</v>
      </c>
      <c r="F179" s="90">
        <v>2832.83</v>
      </c>
      <c r="G179" s="90">
        <v>54450.62</v>
      </c>
      <c r="H179" s="90">
        <v>19775.8883346224</v>
      </c>
      <c r="I179" s="90">
        <v>901.61</v>
      </c>
      <c r="J179" s="90">
        <v>7460.89</v>
      </c>
      <c r="K179" s="90">
        <v>37709.3047335467</v>
      </c>
      <c r="L179" s="90">
        <v>21654.2672422809</v>
      </c>
      <c r="M179" s="90">
        <v>3665.09</v>
      </c>
      <c r="N179" s="90">
        <v>724100.405434479</v>
      </c>
      <c r="O179" s="90">
        <v>62362.72</v>
      </c>
      <c r="P179" s="90">
        <v>48317.6008124554</v>
      </c>
      <c r="Q179" s="90">
        <v>39621.7866001746</v>
      </c>
      <c r="R179" s="90">
        <v>1991.84</v>
      </c>
      <c r="S179" s="90">
        <v>136433.85831289</v>
      </c>
      <c r="T179" s="90">
        <v>5571.48</v>
      </c>
      <c r="U179" s="90">
        <v>21.65</v>
      </c>
      <c r="V179" s="90">
        <v>53759.9160171533</v>
      </c>
      <c r="W179"/>
      <c r="AG179" s="90">
        <v>207550.52469628</v>
      </c>
      <c r="AH179" s="90">
        <v>159047.008043015</v>
      </c>
      <c r="AI179" s="90">
        <v>817670.662794193</v>
      </c>
      <c r="AJ179" s="90">
        <v>98941.102316814</v>
      </c>
      <c r="AK179" s="90">
        <v>102783.012149698</v>
      </c>
    </row>
    <row r="180" spans="1:37" ht="12.75">
      <c r="A180" s="91" t="s">
        <v>248</v>
      </c>
      <c r="B180" s="92">
        <v>15461172.3294174</v>
      </c>
      <c r="C180" s="92">
        <v>692786.33431174</v>
      </c>
      <c r="D180" s="92">
        <v>465646.764159448</v>
      </c>
      <c r="E180" s="92">
        <v>235254.447997126</v>
      </c>
      <c r="F180" s="92">
        <v>148346.78406972</v>
      </c>
      <c r="G180" s="92">
        <v>309562.988974778</v>
      </c>
      <c r="H180" s="92">
        <v>643668.025098949</v>
      </c>
      <c r="I180" s="92">
        <v>185147.04572446</v>
      </c>
      <c r="J180" s="92">
        <v>274565.585535016</v>
      </c>
      <c r="K180" s="92">
        <v>695523.694439484</v>
      </c>
      <c r="L180" s="92">
        <v>369779.910439826</v>
      </c>
      <c r="M180" s="92">
        <v>269571.118822729</v>
      </c>
      <c r="N180" s="92">
        <v>479187.179632252</v>
      </c>
      <c r="O180" s="92">
        <v>2366349.21354762</v>
      </c>
      <c r="P180" s="92">
        <v>345123.544489207</v>
      </c>
      <c r="Q180" s="92">
        <v>2024105.63341113</v>
      </c>
      <c r="R180" s="92">
        <v>399282.250283607</v>
      </c>
      <c r="S180" s="92">
        <v>4059462.07465964</v>
      </c>
      <c r="T180" s="92">
        <v>82592.3209106813</v>
      </c>
      <c r="U180" s="92">
        <v>45133.9088932328</v>
      </c>
      <c r="V180" s="92">
        <v>1370083.50401678</v>
      </c>
      <c r="W180"/>
      <c r="AG180" s="92">
        <v>6137208.59610065</v>
      </c>
      <c r="AH180" s="92">
        <v>5677385.24289003</v>
      </c>
      <c r="AI180" s="92">
        <v>1988888.35237023</v>
      </c>
      <c r="AJ180" s="92">
        <v>2003252.15658783</v>
      </c>
      <c r="AK180" s="92">
        <v>1234615.2098073</v>
      </c>
    </row>
    <row r="181" spans="1:37" ht="21">
      <c r="A181" s="91" t="s">
        <v>249</v>
      </c>
      <c r="B181" s="90">
        <v>15450512.9363831</v>
      </c>
      <c r="C181" s="90">
        <v>691154.480058677</v>
      </c>
      <c r="D181" s="90">
        <v>464399.518368421</v>
      </c>
      <c r="E181" s="90">
        <v>234507.774431391</v>
      </c>
      <c r="F181" s="90">
        <v>147478.991591387</v>
      </c>
      <c r="G181" s="90">
        <v>308696.606993066</v>
      </c>
      <c r="H181" s="90">
        <v>643383.553476786</v>
      </c>
      <c r="I181" s="90">
        <v>184837.661868234</v>
      </c>
      <c r="J181" s="90">
        <v>273805.011772948</v>
      </c>
      <c r="K181" s="90">
        <v>694584.59074819</v>
      </c>
      <c r="L181" s="90">
        <v>369128.992340105</v>
      </c>
      <c r="M181" s="90">
        <v>269213.661095954</v>
      </c>
      <c r="N181" s="90">
        <v>478549.25610064</v>
      </c>
      <c r="O181" s="90">
        <v>2366119.66039769</v>
      </c>
      <c r="P181" s="90">
        <v>345069.369500457</v>
      </c>
      <c r="Q181" s="90">
        <v>2023790.97807187</v>
      </c>
      <c r="R181" s="90">
        <v>399080.828304978</v>
      </c>
      <c r="S181" s="90">
        <v>4059220.68964424</v>
      </c>
      <c r="T181" s="90">
        <v>82575.116634106</v>
      </c>
      <c r="U181" s="90">
        <v>45133.9088932328</v>
      </c>
      <c r="V181" s="90">
        <v>1369782.28609071</v>
      </c>
      <c r="W181"/>
      <c r="AG181" s="90">
        <v>6136666.09525867</v>
      </c>
      <c r="AH181" s="90">
        <v>5676618.21087052</v>
      </c>
      <c r="AI181" s="90">
        <v>1985802.16644555</v>
      </c>
      <c r="AJ181" s="90">
        <v>1998901.4519425</v>
      </c>
      <c r="AK181" s="90">
        <v>1231616.5974514</v>
      </c>
    </row>
    <row r="182" spans="1:37" ht="12.75">
      <c r="A182" s="89" t="s">
        <v>250</v>
      </c>
      <c r="B182" s="92">
        <v>9649211.04723537</v>
      </c>
      <c r="C182" s="92">
        <v>327115.222141437</v>
      </c>
      <c r="D182" s="92">
        <v>295911.874348354</v>
      </c>
      <c r="E182" s="92">
        <v>167798.345063991</v>
      </c>
      <c r="F182" s="92">
        <v>110292.783315776</v>
      </c>
      <c r="G182" s="92">
        <v>156858.24128647</v>
      </c>
      <c r="H182" s="92">
        <v>388079.184818301</v>
      </c>
      <c r="I182" s="92">
        <v>142929.345227481</v>
      </c>
      <c r="J182" s="92">
        <v>209023.762322782</v>
      </c>
      <c r="K182" s="92">
        <v>357574.69738555</v>
      </c>
      <c r="L182" s="92">
        <v>295798.425704982</v>
      </c>
      <c r="M182" s="92">
        <v>200743.315914786</v>
      </c>
      <c r="N182" s="92">
        <v>333799.74187624</v>
      </c>
      <c r="O182" s="92">
        <v>1435284.96706193</v>
      </c>
      <c r="P182" s="92">
        <v>206913.793773376</v>
      </c>
      <c r="Q182" s="92">
        <v>1469361.6774233</v>
      </c>
      <c r="R182" s="92">
        <v>151099.382494255</v>
      </c>
      <c r="S182" s="92">
        <v>2350012.8458474</v>
      </c>
      <c r="T182" s="92">
        <v>58339.9509496057</v>
      </c>
      <c r="U182" s="92">
        <v>25146.0810063507</v>
      </c>
      <c r="V182" s="92">
        <v>967127.409272993</v>
      </c>
      <c r="W182"/>
      <c r="AG182" s="92">
        <v>3647232.12840701</v>
      </c>
      <c r="AH182" s="92">
        <v>3492770.24882145</v>
      </c>
      <c r="AI182" s="92">
        <v>1279826.57826829</v>
      </c>
      <c r="AJ182" s="92">
        <v>1271326.63478216</v>
      </c>
      <c r="AK182" s="92">
        <v>672641.945092993</v>
      </c>
    </row>
    <row r="183" spans="1:37" ht="12.75">
      <c r="A183" s="91" t="s">
        <v>251</v>
      </c>
      <c r="B183" s="90">
        <v>2913636.51146206</v>
      </c>
      <c r="C183" s="90">
        <v>109818.13256945</v>
      </c>
      <c r="D183" s="90">
        <v>171129.671417787</v>
      </c>
      <c r="E183" s="90">
        <v>56971.9136197312</v>
      </c>
      <c r="F183" s="90">
        <v>34092.3618777264</v>
      </c>
      <c r="G183" s="90">
        <v>78704.3561903075</v>
      </c>
      <c r="H183" s="90">
        <v>168383.651011269</v>
      </c>
      <c r="I183" s="90">
        <v>25461.4470831023</v>
      </c>
      <c r="J183" s="90">
        <v>44232.3768589965</v>
      </c>
      <c r="K183" s="90">
        <v>141385.094193118</v>
      </c>
      <c r="L183" s="90">
        <v>44675.7075286004</v>
      </c>
      <c r="M183" s="90">
        <v>32476.9802234996</v>
      </c>
      <c r="N183" s="90">
        <v>57247.9963968184</v>
      </c>
      <c r="O183" s="90">
        <v>280259.822792187</v>
      </c>
      <c r="P183" s="90">
        <v>47152.8217548533</v>
      </c>
      <c r="Q183" s="90">
        <v>410211.081647428</v>
      </c>
      <c r="R183" s="90">
        <v>84079.9618292597</v>
      </c>
      <c r="S183" s="90">
        <v>678674.388802095</v>
      </c>
      <c r="T183" s="90">
        <v>8688.58834912058</v>
      </c>
      <c r="U183" s="90">
        <v>18956.9426107806</v>
      </c>
      <c r="V183" s="90">
        <v>421033.214705931</v>
      </c>
      <c r="W183"/>
      <c r="AG183" s="90">
        <v>1261199.96055482</v>
      </c>
      <c r="AH183" s="90">
        <v>919072.564735254</v>
      </c>
      <c r="AI183" s="90">
        <v>308963.228698625</v>
      </c>
      <c r="AJ183" s="90">
        <v>457092.428570803</v>
      </c>
      <c r="AK183" s="90">
        <v>314445.770259486</v>
      </c>
    </row>
    <row r="184" spans="1:37" ht="12.75">
      <c r="A184" s="91" t="s">
        <v>252</v>
      </c>
      <c r="B184" s="92">
        <v>2863622.01561528</v>
      </c>
      <c r="C184" s="92">
        <v>99981.8323928144</v>
      </c>
      <c r="D184" s="92">
        <v>24752.3232095253</v>
      </c>
      <c r="E184" s="92">
        <v>58257.6494053398</v>
      </c>
      <c r="F184" s="92">
        <v>46680.5736853395</v>
      </c>
      <c r="G184" s="92">
        <v>17726.5570084578</v>
      </c>
      <c r="H184" s="92">
        <v>77375.6615391482</v>
      </c>
      <c r="I184" s="92">
        <v>19490.6912732363</v>
      </c>
      <c r="J184" s="92">
        <v>56811.4127831044</v>
      </c>
      <c r="K184" s="92">
        <v>59829.6676522599</v>
      </c>
      <c r="L184" s="92">
        <v>75146.735884244</v>
      </c>
      <c r="M184" s="92">
        <v>84269.1594951112</v>
      </c>
      <c r="N184" s="92">
        <v>80072.7583393634</v>
      </c>
      <c r="O184" s="92">
        <v>502278.534985911</v>
      </c>
      <c r="P184" s="92">
        <v>76788.0286557172</v>
      </c>
      <c r="Q184" s="92">
        <v>189582.5232223</v>
      </c>
      <c r="R184" s="92">
        <v>13931.7013604754</v>
      </c>
      <c r="S184" s="92">
        <v>1120064.5543051</v>
      </c>
      <c r="T184" s="92">
        <v>306.573359166791</v>
      </c>
      <c r="U184" s="92">
        <v>153.054971202195</v>
      </c>
      <c r="V184" s="92">
        <v>260122.022087458</v>
      </c>
      <c r="W184"/>
      <c r="AG184" s="92">
        <v>1432206.35438731</v>
      </c>
      <c r="AH184" s="92">
        <v>811884.122528892</v>
      </c>
      <c r="AI184" s="92">
        <v>310462.442946445</v>
      </c>
      <c r="AJ184" s="92">
        <v>286644.55483099</v>
      </c>
      <c r="AK184" s="92">
        <v>129466.142649024</v>
      </c>
    </row>
    <row r="185" spans="1:37" ht="12.75">
      <c r="A185" s="91" t="s">
        <v>253</v>
      </c>
      <c r="B185" s="90">
        <v>169659.265222207</v>
      </c>
      <c r="C185" s="90">
        <v>69466.4112676588</v>
      </c>
      <c r="D185" s="90">
        <v>21977.226776518</v>
      </c>
      <c r="E185" s="90">
        <v>8715.33818403665</v>
      </c>
      <c r="F185" s="90">
        <v>9904.49936091927</v>
      </c>
      <c r="G185" s="90">
        <v>5269.06894748045</v>
      </c>
      <c r="H185" s="90">
        <v>5125.96455740462</v>
      </c>
      <c r="I185" s="90">
        <v>2600.6752607051</v>
      </c>
      <c r="J185" s="90">
        <v>6531.57256373353</v>
      </c>
      <c r="K185" s="90">
        <v>12516.3275999834</v>
      </c>
      <c r="L185" s="90">
        <v>2932.87482352814</v>
      </c>
      <c r="M185" s="90">
        <v>2723.45871486758</v>
      </c>
      <c r="N185" s="90">
        <v>10575.0176884337</v>
      </c>
      <c r="O185" s="90">
        <v>1532.4057223298</v>
      </c>
      <c r="P185" s="90">
        <v>271.237825799606</v>
      </c>
      <c r="Q185" s="90">
        <v>1091.92166834596</v>
      </c>
      <c r="R185" s="90">
        <v>1879.36852048208</v>
      </c>
      <c r="S185" s="90">
        <v>2453.06494116786</v>
      </c>
      <c r="T185" s="90">
        <v>815.757572750001</v>
      </c>
      <c r="U185" s="90">
        <v>283.597789023091</v>
      </c>
      <c r="V185" s="90">
        <v>2993.47543703954</v>
      </c>
      <c r="W185"/>
      <c r="AG185" s="90">
        <v>7119.80933049286</v>
      </c>
      <c r="AH185" s="90">
        <v>5193.57764365738</v>
      </c>
      <c r="AI185" s="90">
        <v>32420.4582985257</v>
      </c>
      <c r="AJ185" s="90">
        <v>39419.5498332612</v>
      </c>
      <c r="AK185" s="90">
        <v>93406.8832209793</v>
      </c>
    </row>
    <row r="186" spans="1:37" ht="12.75">
      <c r="A186" s="91" t="s">
        <v>254</v>
      </c>
      <c r="B186" s="92">
        <v>2710292.59301692</v>
      </c>
      <c r="C186" s="92">
        <v>30811.7036208174</v>
      </c>
      <c r="D186" s="92">
        <v>54758.3214310339</v>
      </c>
      <c r="E186" s="92">
        <v>25725.6174137749</v>
      </c>
      <c r="F186" s="92">
        <v>9592.28126325009</v>
      </c>
      <c r="G186" s="92">
        <v>35683.6393503568</v>
      </c>
      <c r="H186" s="92">
        <v>83419.7409505959</v>
      </c>
      <c r="I186" s="92">
        <v>87958.6098175008</v>
      </c>
      <c r="J186" s="92">
        <v>66126.8694322412</v>
      </c>
      <c r="K186" s="92">
        <v>78492.1751898488</v>
      </c>
      <c r="L186" s="92">
        <v>99880.4924524853</v>
      </c>
      <c r="M186" s="92">
        <v>55126.5636360227</v>
      </c>
      <c r="N186" s="92">
        <v>84002.2676514191</v>
      </c>
      <c r="O186" s="92">
        <v>558516.600105539</v>
      </c>
      <c r="P186" s="92">
        <v>53671.4765618904</v>
      </c>
      <c r="Q186" s="92">
        <v>721384.349104164</v>
      </c>
      <c r="R186" s="92">
        <v>38275.057677284</v>
      </c>
      <c r="S186" s="92">
        <v>461662.258243936</v>
      </c>
      <c r="T186" s="92">
        <v>15330.7458171473</v>
      </c>
      <c r="U186" s="92">
        <v>1423.49527772098</v>
      </c>
      <c r="V186" s="92">
        <v>148450.328019893</v>
      </c>
      <c r="W186"/>
      <c r="AG186" s="92">
        <v>665362.956538714</v>
      </c>
      <c r="AH186" s="92">
        <v>1455672.58399178</v>
      </c>
      <c r="AI186" s="92">
        <v>336935.056381606</v>
      </c>
      <c r="AJ186" s="92">
        <v>326410.370505756</v>
      </c>
      <c r="AK186" s="92">
        <v>90997.0104902701</v>
      </c>
    </row>
    <row r="187" spans="1:37" ht="12.75">
      <c r="A187" s="89" t="s">
        <v>255</v>
      </c>
      <c r="B187" s="90">
        <v>4589029.53170659</v>
      </c>
      <c r="C187" s="90">
        <v>347978.635500116</v>
      </c>
      <c r="D187" s="90">
        <v>90189.2786966403</v>
      </c>
      <c r="E187" s="90">
        <v>38516.0443183243</v>
      </c>
      <c r="F187" s="90">
        <v>28748.7501666237</v>
      </c>
      <c r="G187" s="90">
        <v>113126.8264227</v>
      </c>
      <c r="H187" s="90">
        <v>180762.466309274</v>
      </c>
      <c r="I187" s="90">
        <v>34296.3950390068</v>
      </c>
      <c r="J187" s="90">
        <v>30106.0066562968</v>
      </c>
      <c r="K187" s="90">
        <v>294745.976039131</v>
      </c>
      <c r="L187" s="90">
        <v>26540.6243161436</v>
      </c>
      <c r="M187" s="90">
        <v>32124.2790576192</v>
      </c>
      <c r="N187" s="90">
        <v>105411.606165092</v>
      </c>
      <c r="O187" s="90">
        <v>681422.447437732</v>
      </c>
      <c r="P187" s="90">
        <v>122778.545119214</v>
      </c>
      <c r="Q187" s="90">
        <v>380078.666508114</v>
      </c>
      <c r="R187" s="90">
        <v>239912.791946605</v>
      </c>
      <c r="S187" s="90">
        <v>1505287.52876145</v>
      </c>
      <c r="T187" s="90">
        <v>10499.367964187</v>
      </c>
      <c r="U187" s="90">
        <v>18934.6481827892</v>
      </c>
      <c r="V187" s="90">
        <v>307568.647099532</v>
      </c>
      <c r="W187"/>
      <c r="AG187" s="90">
        <v>2118027.77037556</v>
      </c>
      <c r="AH187" s="90">
        <v>1654073.3179382</v>
      </c>
      <c r="AI187" s="90">
        <v>512787.39225041</v>
      </c>
      <c r="AJ187" s="90">
        <v>499699.730557235</v>
      </c>
      <c r="AK187" s="90">
        <v>445553.92129561</v>
      </c>
    </row>
    <row r="188" spans="1:37" ht="12.75">
      <c r="A188" s="91" t="s">
        <v>256</v>
      </c>
      <c r="B188" s="92">
        <v>4085906.5208864</v>
      </c>
      <c r="C188" s="92">
        <v>79236.6389415243</v>
      </c>
      <c r="D188" s="92">
        <v>60198.1138733872</v>
      </c>
      <c r="E188" s="92">
        <v>26365.1779649491</v>
      </c>
      <c r="F188" s="92">
        <v>18180.4068263378</v>
      </c>
      <c r="G188" s="92">
        <v>98589.4426059076</v>
      </c>
      <c r="H188" s="92">
        <v>172776.202832448</v>
      </c>
      <c r="I188" s="92">
        <v>32947.3607289744</v>
      </c>
      <c r="J188" s="92">
        <v>22044.8492219626</v>
      </c>
      <c r="K188" s="92">
        <v>242280.184344642</v>
      </c>
      <c r="L188" s="92">
        <v>19033.7240417775</v>
      </c>
      <c r="M188" s="92">
        <v>25461.9178055789</v>
      </c>
      <c r="N188" s="92">
        <v>35407.0939048477</v>
      </c>
      <c r="O188" s="92">
        <v>677246.041876752</v>
      </c>
      <c r="P188" s="92">
        <v>122490.192961951</v>
      </c>
      <c r="Q188" s="92">
        <v>378565.265189849</v>
      </c>
      <c r="R188" s="92">
        <v>239414.388147081</v>
      </c>
      <c r="S188" s="92">
        <v>1502396.7867242</v>
      </c>
      <c r="T188" s="92">
        <v>9825.58665220831</v>
      </c>
      <c r="U188" s="92">
        <v>18832.5421002589</v>
      </c>
      <c r="V188" s="92">
        <v>304614.604141765</v>
      </c>
      <c r="W188"/>
      <c r="AG188" s="92">
        <v>2111726.53460479</v>
      </c>
      <c r="AH188" s="92">
        <v>1648004.53739326</v>
      </c>
      <c r="AI188" s="92">
        <v>384012.186610096</v>
      </c>
      <c r="AJ188" s="92">
        <v>448115.33139917</v>
      </c>
      <c r="AK188" s="92">
        <v>164075.383737269</v>
      </c>
    </row>
    <row r="189" spans="1:37" ht="12.75">
      <c r="A189" s="91" t="s">
        <v>257</v>
      </c>
      <c r="B189" s="90">
        <v>503123.010820183</v>
      </c>
      <c r="C189" s="90">
        <v>268741.996558592</v>
      </c>
      <c r="D189" s="90">
        <v>29991.1648232531</v>
      </c>
      <c r="E189" s="90">
        <v>12150.8663533752</v>
      </c>
      <c r="F189" s="90">
        <v>10568.343340286</v>
      </c>
      <c r="G189" s="90">
        <v>14537.3838167927</v>
      </c>
      <c r="H189" s="90">
        <v>7986.26347682681</v>
      </c>
      <c r="I189" s="90">
        <v>1349.0343100324</v>
      </c>
      <c r="J189" s="90">
        <v>8061.15743433425</v>
      </c>
      <c r="K189" s="90">
        <v>52465.791694489</v>
      </c>
      <c r="L189" s="90">
        <v>7506.90027436614</v>
      </c>
      <c r="M189" s="90">
        <v>6662.36125204028</v>
      </c>
      <c r="N189" s="90">
        <v>70004.5122602441</v>
      </c>
      <c r="O189" s="90">
        <v>4176.40556098047</v>
      </c>
      <c r="P189" s="90">
        <v>288.352157262725</v>
      </c>
      <c r="Q189" s="90">
        <v>1513.4013182647</v>
      </c>
      <c r="R189" s="90">
        <v>498.403799524673</v>
      </c>
      <c r="S189" s="90">
        <v>2890.7420372431</v>
      </c>
      <c r="T189" s="90">
        <v>673.781311978656</v>
      </c>
      <c r="U189" s="90">
        <v>102.106082530359</v>
      </c>
      <c r="V189" s="90">
        <v>2954.04295776668</v>
      </c>
      <c r="W189"/>
      <c r="AG189" s="90">
        <v>6301.23577077156</v>
      </c>
      <c r="AH189" s="90">
        <v>6068.78054494854</v>
      </c>
      <c r="AI189" s="90">
        <v>128775.205640313</v>
      </c>
      <c r="AJ189" s="90">
        <v>51584.3991580651</v>
      </c>
      <c r="AK189" s="90">
        <v>281478.537558341</v>
      </c>
    </row>
    <row r="190" spans="1:37" ht="12.75">
      <c r="A190" s="91" t="s">
        <v>258</v>
      </c>
      <c r="B190" s="92">
        <v>1165522.13233639</v>
      </c>
      <c r="C190" s="92">
        <v>15463.7123111577</v>
      </c>
      <c r="D190" s="92">
        <v>77196.6928689531</v>
      </c>
      <c r="E190" s="92">
        <v>26999.4010636992</v>
      </c>
      <c r="F190" s="92">
        <v>6662.80908336849</v>
      </c>
      <c r="G190" s="92">
        <v>38116.6889439206</v>
      </c>
      <c r="H190" s="92">
        <v>72750.1138029113</v>
      </c>
      <c r="I190" s="92">
        <v>7019.56565728278</v>
      </c>
      <c r="J190" s="92">
        <v>33481.5485615073</v>
      </c>
      <c r="K190" s="92">
        <v>39283.3456484692</v>
      </c>
      <c r="L190" s="92">
        <v>44825.5356641692</v>
      </c>
      <c r="M190" s="92">
        <v>34456.2402748284</v>
      </c>
      <c r="N190" s="92">
        <v>35164.4568198012</v>
      </c>
      <c r="O190" s="92">
        <v>243980.485504014</v>
      </c>
      <c r="P190" s="92">
        <v>13581.1414265195</v>
      </c>
      <c r="Q190" s="92">
        <v>171366.603276354</v>
      </c>
      <c r="R190" s="92">
        <v>5094.6037315547</v>
      </c>
      <c r="S190" s="92">
        <v>197361.232746179</v>
      </c>
      <c r="T190" s="92">
        <v>11946.4846725903</v>
      </c>
      <c r="U190" s="92">
        <v>1053.17970409294</v>
      </c>
      <c r="V190" s="92">
        <v>89718.2905750127</v>
      </c>
      <c r="W190"/>
      <c r="AG190" s="92">
        <v>358625.97710011</v>
      </c>
      <c r="AH190" s="92">
        <v>518533.689968587</v>
      </c>
      <c r="AI190" s="92">
        <v>183358.659231169</v>
      </c>
      <c r="AJ190" s="92">
        <v>220965.359385355</v>
      </c>
      <c r="AK190" s="92">
        <v>110879.175362511</v>
      </c>
    </row>
    <row r="191" spans="1:37" ht="12.75">
      <c r="A191" s="91" t="s">
        <v>259</v>
      </c>
      <c r="B191" s="90">
        <v>46750.2251047426</v>
      </c>
      <c r="C191" s="90">
        <v>596.910105966885</v>
      </c>
      <c r="D191" s="90">
        <v>1101.67245447369</v>
      </c>
      <c r="E191" s="90">
        <v>1193.98398537652</v>
      </c>
      <c r="F191" s="90">
        <v>1774.6490256185</v>
      </c>
      <c r="G191" s="90">
        <v>594.850339975399</v>
      </c>
      <c r="H191" s="90">
        <v>1791.78854629995</v>
      </c>
      <c r="I191" s="90">
        <v>592.355944462775</v>
      </c>
      <c r="J191" s="90">
        <v>1193.69423236243</v>
      </c>
      <c r="K191" s="90">
        <v>2980.57167503946</v>
      </c>
      <c r="L191" s="90">
        <v>1964.40665481054</v>
      </c>
      <c r="M191" s="90">
        <v>1889.8258487204</v>
      </c>
      <c r="N191" s="90">
        <v>4173.45123950718</v>
      </c>
      <c r="O191" s="90">
        <v>5431.76039401231</v>
      </c>
      <c r="P191" s="90">
        <v>1795.88918134722</v>
      </c>
      <c r="Q191" s="90">
        <v>2984.03086410263</v>
      </c>
      <c r="R191" s="90">
        <v>2974.05013256285</v>
      </c>
      <c r="S191" s="90">
        <v>6559.08228921178</v>
      </c>
      <c r="T191" s="90">
        <v>1789.31304772303</v>
      </c>
      <c r="U191" s="90">
        <v>0</v>
      </c>
      <c r="V191" s="90">
        <v>5367.93914316909</v>
      </c>
      <c r="W191"/>
      <c r="AG191" s="90">
        <v>12780.2193759873</v>
      </c>
      <c r="AH191" s="90">
        <v>11240.954142279</v>
      </c>
      <c r="AI191" s="90">
        <v>9829.53669567858</v>
      </c>
      <c r="AJ191" s="90">
        <v>6909.72721774118</v>
      </c>
      <c r="AK191" s="90">
        <v>2541.55570028851</v>
      </c>
    </row>
    <row r="192" spans="1:37" ht="21">
      <c r="A192" s="91" t="s">
        <v>260</v>
      </c>
      <c r="B192" s="92">
        <v>10659.3930343448</v>
      </c>
      <c r="C192" s="92">
        <v>1631.85425306283</v>
      </c>
      <c r="D192" s="92">
        <v>1247.24579102661</v>
      </c>
      <c r="E192" s="92">
        <v>746.673565735395</v>
      </c>
      <c r="F192" s="92">
        <v>867.792478333075</v>
      </c>
      <c r="G192" s="92">
        <v>866.381981712312</v>
      </c>
      <c r="H192" s="92">
        <v>284.471622163218</v>
      </c>
      <c r="I192" s="92">
        <v>309.383856226535</v>
      </c>
      <c r="J192" s="92">
        <v>760.573762067066</v>
      </c>
      <c r="K192" s="92">
        <v>939.103691293771</v>
      </c>
      <c r="L192" s="92">
        <v>650.918099721314</v>
      </c>
      <c r="M192" s="92">
        <v>357.457726775328</v>
      </c>
      <c r="N192" s="92">
        <v>637.923531611618</v>
      </c>
      <c r="O192" s="92">
        <v>229.553149927912</v>
      </c>
      <c r="P192" s="92">
        <v>54.1749887500033</v>
      </c>
      <c r="Q192" s="92">
        <v>314.65533926214</v>
      </c>
      <c r="R192" s="92">
        <v>201.421978628443</v>
      </c>
      <c r="S192" s="92">
        <v>241.385015395878</v>
      </c>
      <c r="T192" s="92">
        <v>17.2042765753116</v>
      </c>
      <c r="U192" s="92">
        <v>0</v>
      </c>
      <c r="V192" s="92">
        <v>301.217926076011</v>
      </c>
      <c r="W192"/>
      <c r="AG192" s="92">
        <v>542.500841980181</v>
      </c>
      <c r="AH192" s="92">
        <v>767.032019508246</v>
      </c>
      <c r="AI192" s="92">
        <v>3086.18592468114</v>
      </c>
      <c r="AJ192" s="92">
        <v>4350.70464533056</v>
      </c>
      <c r="AK192" s="92">
        <v>2998.61235589541</v>
      </c>
    </row>
    <row r="193" spans="1:37" ht="21">
      <c r="A193" s="91" t="s">
        <v>261</v>
      </c>
      <c r="B193" s="90">
        <v>6734580.5925</v>
      </c>
      <c r="C193" s="90">
        <v>285540.104463968</v>
      </c>
      <c r="D193" s="90">
        <v>757228.029782715</v>
      </c>
      <c r="E193" s="90">
        <v>317348.993853337</v>
      </c>
      <c r="F193" s="90">
        <v>231713.0919359</v>
      </c>
      <c r="G193" s="90">
        <v>680636.647050114</v>
      </c>
      <c r="H193" s="90">
        <v>435806.186607021</v>
      </c>
      <c r="I193" s="90">
        <v>91152.4647996657</v>
      </c>
      <c r="J193" s="90">
        <v>171350.611789054</v>
      </c>
      <c r="K193" s="90">
        <v>364849.335602941</v>
      </c>
      <c r="L193" s="90">
        <v>248910.265387506</v>
      </c>
      <c r="M193" s="90">
        <v>119486.550056593</v>
      </c>
      <c r="N193" s="90">
        <v>299027.700655651</v>
      </c>
      <c r="O193" s="90">
        <v>761985.162761392</v>
      </c>
      <c r="P193" s="90">
        <v>147981.880664623</v>
      </c>
      <c r="Q193" s="90">
        <v>665207.576523949</v>
      </c>
      <c r="R193" s="90">
        <v>135670.370320867</v>
      </c>
      <c r="S193" s="90">
        <v>565067.590640165</v>
      </c>
      <c r="T193" s="90">
        <v>47099.5953778219</v>
      </c>
      <c r="U193" s="90">
        <v>13064.5361771155</v>
      </c>
      <c r="V193" s="90">
        <v>395453.898049601</v>
      </c>
      <c r="W193"/>
      <c r="AG193" s="90">
        <v>983333.021032481</v>
      </c>
      <c r="AH193" s="90">
        <v>1638893.42826852</v>
      </c>
      <c r="AI193" s="90">
        <v>988191.629292992</v>
      </c>
      <c r="AJ193" s="90">
        <v>1865558.64800034</v>
      </c>
      <c r="AK193" s="90">
        <v>992617.001872745</v>
      </c>
    </row>
    <row r="194" spans="1:37" ht="12.75">
      <c r="A194" s="91" t="s">
        <v>262</v>
      </c>
      <c r="B194" s="92">
        <v>49255426.4757773</v>
      </c>
      <c r="C194" s="92">
        <v>1723762.65757365</v>
      </c>
      <c r="D194" s="92">
        <v>4051194.01350359</v>
      </c>
      <c r="E194" s="92">
        <v>1795271.88017592</v>
      </c>
      <c r="F194" s="92">
        <v>830183.406342809</v>
      </c>
      <c r="G194" s="92">
        <v>4149148.02601809</v>
      </c>
      <c r="H194" s="92">
        <v>3294424.20466359</v>
      </c>
      <c r="I194" s="92">
        <v>474039.18742964</v>
      </c>
      <c r="J194" s="92">
        <v>1258074.88976077</v>
      </c>
      <c r="K194" s="92">
        <v>2684148.99057605</v>
      </c>
      <c r="L194" s="92">
        <v>1111860.92243929</v>
      </c>
      <c r="M194" s="92">
        <v>737738.058938051</v>
      </c>
      <c r="N194" s="92">
        <v>2576686.85800537</v>
      </c>
      <c r="O194" s="92">
        <v>6068658.38002301</v>
      </c>
      <c r="P194" s="92">
        <v>1031900.96812451</v>
      </c>
      <c r="Q194" s="92">
        <v>5439413.48887446</v>
      </c>
      <c r="R194" s="92">
        <v>1359243.99070667</v>
      </c>
      <c r="S194" s="92">
        <v>6521110.17130638</v>
      </c>
      <c r="T194" s="92">
        <v>547559.431476692</v>
      </c>
      <c r="U194" s="92">
        <v>66031.5718676926</v>
      </c>
      <c r="V194" s="92">
        <v>3534975.37797104</v>
      </c>
      <c r="W194"/>
      <c r="AG194" s="92">
        <v>11281787.4925136</v>
      </c>
      <c r="AH194" s="92">
        <v>13958416.269507</v>
      </c>
      <c r="AI194" s="92">
        <v>7315148.90403684</v>
      </c>
      <c r="AJ194" s="92">
        <v>11715648.3732271</v>
      </c>
      <c r="AK194" s="92">
        <v>5979462.14140789</v>
      </c>
    </row>
    <row r="195" spans="11:23" ht="12.75">
      <c r="K195"/>
      <c r="L195"/>
      <c r="W195"/>
    </row>
    <row r="196" spans="11:23" ht="12.75">
      <c r="K196"/>
      <c r="L196"/>
      <c r="W196"/>
    </row>
    <row r="197" spans="11:23" ht="12.75">
      <c r="K197"/>
      <c r="L197"/>
      <c r="W197"/>
    </row>
    <row r="198" spans="11:23" ht="12.75">
      <c r="K198"/>
      <c r="L198"/>
      <c r="W198"/>
    </row>
    <row r="199" spans="11:23" ht="12.75">
      <c r="K199"/>
      <c r="L199"/>
      <c r="W199"/>
    </row>
    <row r="200" spans="11:23" ht="12.75">
      <c r="K200"/>
      <c r="L200"/>
      <c r="W200"/>
    </row>
    <row r="201" spans="11:12" ht="12.75">
      <c r="K201"/>
      <c r="L201"/>
    </row>
    <row r="202" spans="11:12" ht="12.75">
      <c r="K202"/>
      <c r="L202"/>
    </row>
    <row r="203" spans="11:12" ht="12.75">
      <c r="K203"/>
      <c r="L203"/>
    </row>
    <row r="204" spans="11:12" ht="12.75">
      <c r="K204"/>
      <c r="L204"/>
    </row>
  </sheetData>
  <sheetProtection/>
  <hyperlinks>
    <hyperlink ref="A119" r:id="rId1" tooltip="Click once to display linked information. Click and hold to select this cell." display="http://dati5b.istat.it/OECDStat_Metadata/ShowMetadata.ashx?Dataset=DCCN_VAAGSIPET&amp;Coords=%5bTIPO_DATO_BRANCA%5d.%5bP1_C_W2_S1%5d&amp;ShowOnWeb=true&amp;Lang=fr"/>
    <hyperlink ref="A121" r:id="rId2" tooltip="Click once to display linked information. Click and hold to select this cell." display="http://dati5b.istat.it/OECDStat_Metadata/ShowMetadata.ashx?Dataset=DCCN_VAAGSIPET&amp;Coords=[TIPO_DATO_BRANCA].[P1_C_W2_S1_AS_E]&amp;ShowOnWeb=true&amp;Lang=fr"/>
    <hyperlink ref="A122" r:id="rId3" tooltip="Click once to display linked information. Click and hold to select this cell." display="http://dati5b.istat.it/OECDStat_Metadata/ShowMetadata.ashx?Dataset=DCCN_VAAGSIPET&amp;Coords=[TIPO_DATO_BRANCA].[P1_C_W2_S1_AS_U]&amp;ShowOnWeb=true&amp;Lang=fr"/>
    <hyperlink ref="A124" r:id="rId4" tooltip="Click once to display linked information. Click and hold to select this cell." display="http://dati5b.istat.it/OECDStat_Metadata/ShowMetadata.ashx?Dataset=DCCN_VAAGSIPET&amp;Coords=[TIPO_DATO_BRANCA].[B1G_B_W2_S1]&amp;ShowOnWeb=true&amp;Lang=fr"/>
    <hyperlink ref="A127" r:id="rId5" tooltip="Click once to display linked information. Click and hold to select this cell." display="http://dati5b.istat.it/OECDStat_Metadata/ShowMetadata.ashx?Dataset=DCCN_VAAGSIPET&amp;Coords=[AGRI_ATTPROD].[BS1110]&amp;ShowOnWeb=true&amp;Lang=fr"/>
    <hyperlink ref="A134" r:id="rId6" tooltip="Click once to display linked information. Click and hold to select this cell." display="http://dati5b.istat.it/OECDStat_Metadata/ShowMetadata.ashx?Dataset=DCCN_VAAGSIPET&amp;Coords=[AGRI_ATTPROD].[BS1130]&amp;ShowOnWeb=true&amp;Lang=fr"/>
    <hyperlink ref="A152" r:id="rId7" tooltip="Click once to display linked information. Click and hold to select this cell." display="http://dati5b.istat.it/OECDStat_Metadata/ShowMetadata.ashx?Dataset=DCCN_VAAGSIPET&amp;Coords=[AGRI_ATTPROD].[BS1140]&amp;ShowOnWeb=true&amp;Lang=fr"/>
    <hyperlink ref="A160" r:id="rId8" tooltip="Click once to display linked information. Click and hold to select this cell." display="http://dati5b.istat.it/OECDStat_Metadata/ShowMetadata.ashx?Dataset=DCCN_VAAGSIPET&amp;Coords=[AGRI_ATTPROD].[BS1310]&amp;ShowOnWeb=true&amp;Lang=fr"/>
    <hyperlink ref="A164" r:id="rId9" tooltip="Click once to display linked information. Click and hold to select this cell." display="http://dati5b.istat.it/OECDStat_Metadata/ShowMetadata.ashx?Dataset=DCCN_VAAGSIPET&amp;Coords=[AGRI_ATTPROD].[BS1320]&amp;ShowOnWeb=true&amp;Lang=fr"/>
    <hyperlink ref="A166" r:id="rId10" tooltip="Click once to display linked information. Click and hold to select this cell." display="http://dati5b.istat.it/OECDStat_Metadata/ShowMetadata.ashx?Dataset=DCCN_VAAGSIPET&amp;Coords=[AGRI_ATTPROD].[BS1330]&amp;ShowOnWeb=true&amp;Lang=fr"/>
    <hyperlink ref="A171" r:id="rId11" tooltip="Click once to display linked information. Click and hold to select this cell." display="http://dati5b.istat.it/OECDStat_Metadata/ShowMetadata.ashx?Dataset=DCCN_VAAGSIPET&amp;Coords=[AGRI_ATTPROD].[BS1340]&amp;ShowOnWeb=true&amp;Lang=fr"/>
    <hyperlink ref="A182" r:id="rId12" tooltip="Click once to display linked information. Click and hold to select this cell." display="http://dati5b.istat.it/OECDStat_Metadata/ShowMetadata.ashx?Dataset=DCCN_VAAGSIPET&amp;Coords=[AGRI_ATTPROD].[BS2110]&amp;ShowOnWeb=true&amp;Lang=fr"/>
    <hyperlink ref="A187" r:id="rId13" tooltip="Click once to display linked information. Click and hold to select this cell." display="http://dati5b.istat.it/OECDStat_Metadata/ShowMetadata.ashx?Dataset=DCCN_VAAGSIPET&amp;Coords=[AGRI_ATTPROD].[BS2120]&amp;ShowOnWeb=true&amp;Lang=fr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D.E.P.A.A.A.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Pretolani</dc:creator>
  <cp:keywords/>
  <dc:description/>
  <cp:lastModifiedBy>Roberto Pretolani</cp:lastModifiedBy>
  <cp:lastPrinted>2000-03-23T17:30:57Z</cp:lastPrinted>
  <dcterms:created xsi:type="dcterms:W3CDTF">2000-03-08T17:20:58Z</dcterms:created>
  <dcterms:modified xsi:type="dcterms:W3CDTF">2018-11-26T16:52:29Z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